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R:\Oddział 1\UKŁAD WYKONAWCZY\układ wykonawczy 2022\zarządzenie w sprawie planu d i w na 2022\"/>
    </mc:Choice>
  </mc:AlternateContent>
  <xr:revisionPtr revIDLastSave="0" documentId="13_ncr:1_{EED4118C-26F3-40DD-B405-006290476FD7}" xr6:coauthVersionLast="47" xr6:coauthVersionMax="47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Zał. 1_korekta" sheetId="3" state="hidden" r:id="rId1"/>
    <sheet name="Zał.1" sheetId="4" state="hidden" r:id="rId2"/>
    <sheet name="zał 12" sheetId="7" r:id="rId3"/>
  </sheets>
  <definedNames>
    <definedName name="_xlnm._FilterDatabase" localSheetId="2" hidden="1">'zał 12'!$A$1:$A$145</definedName>
    <definedName name="_xlnm.Print_Area" localSheetId="2">'zał 12'!$A$1:$F$144</definedName>
    <definedName name="_xlnm.Print_Titles" localSheetId="2">'zał 12'!$9:$13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45" i="7" l="1"/>
  <c r="F144" i="7"/>
  <c r="E144" i="7"/>
  <c r="E143" i="7" s="1"/>
  <c r="E142" i="7" s="1"/>
  <c r="E21" i="7" s="1"/>
  <c r="D144" i="7"/>
  <c r="D143" i="7" s="1"/>
  <c r="D142" i="7" s="1"/>
  <c r="D21" i="7" s="1"/>
  <c r="F143" i="7"/>
  <c r="F142" i="7"/>
  <c r="F21" i="7" s="1"/>
  <c r="D141" i="7"/>
  <c r="D140" i="7" s="1"/>
  <c r="F140" i="7"/>
  <c r="E140" i="7"/>
  <c r="D138" i="7"/>
  <c r="D137" i="7"/>
  <c r="D136" i="7" s="1"/>
  <c r="D135" i="7" s="1"/>
  <c r="F136" i="7"/>
  <c r="E136" i="7"/>
  <c r="F135" i="7"/>
  <c r="E135" i="7"/>
  <c r="D133" i="7"/>
  <c r="D132" i="7"/>
  <c r="D131" i="7" s="1"/>
  <c r="D130" i="7" s="1"/>
  <c r="F131" i="7"/>
  <c r="E131" i="7"/>
  <c r="F130" i="7"/>
  <c r="E130" i="7"/>
  <c r="D128" i="7"/>
  <c r="D127" i="7" s="1"/>
  <c r="D123" i="7" s="1"/>
  <c r="F127" i="7"/>
  <c r="F123" i="7" s="1"/>
  <c r="E127" i="7"/>
  <c r="D125" i="7"/>
  <c r="D124" i="7" s="1"/>
  <c r="F124" i="7"/>
  <c r="E124" i="7"/>
  <c r="E123" i="7"/>
  <c r="D121" i="7"/>
  <c r="D120" i="7"/>
  <c r="F119" i="7"/>
  <c r="D119" i="7" s="1"/>
  <c r="E119" i="7"/>
  <c r="D117" i="7"/>
  <c r="D116" i="7"/>
  <c r="D115" i="7"/>
  <c r="D114" i="7"/>
  <c r="D113" i="7"/>
  <c r="F112" i="7"/>
  <c r="F111" i="7" s="1"/>
  <c r="F110" i="7" s="1"/>
  <c r="E112" i="7"/>
  <c r="E111" i="7"/>
  <c r="E110" i="7" s="1"/>
  <c r="D108" i="7"/>
  <c r="F107" i="7"/>
  <c r="F106" i="7" s="1"/>
  <c r="E107" i="7"/>
  <c r="E106" i="7" s="1"/>
  <c r="D107" i="7"/>
  <c r="D106" i="7" s="1"/>
  <c r="D101" i="7"/>
  <c r="D100" i="7"/>
  <c r="F99" i="7"/>
  <c r="F17" i="7" s="1"/>
  <c r="F15" i="7" s="1"/>
  <c r="E99" i="7"/>
  <c r="E98" i="7"/>
  <c r="E97" i="7" s="1"/>
  <c r="E96" i="7" s="1"/>
  <c r="E94" i="7"/>
  <c r="D94" i="7" s="1"/>
  <c r="E93" i="7"/>
  <c r="D93" i="7"/>
  <c r="E92" i="7"/>
  <c r="D92" i="7" s="1"/>
  <c r="F91" i="7"/>
  <c r="F90" i="7"/>
  <c r="F89" i="7"/>
  <c r="D87" i="7"/>
  <c r="D86" i="7"/>
  <c r="D85" i="7" s="1"/>
  <c r="D83" i="7" s="1"/>
  <c r="D82" i="7" s="1"/>
  <c r="F85" i="7"/>
  <c r="E85" i="7"/>
  <c r="F83" i="7"/>
  <c r="F82" i="7" s="1"/>
  <c r="E83" i="7"/>
  <c r="E82" i="7"/>
  <c r="D80" i="7"/>
  <c r="D79" i="7"/>
  <c r="D78" i="7" s="1"/>
  <c r="D77" i="7" s="1"/>
  <c r="D76" i="7" s="1"/>
  <c r="F78" i="7"/>
  <c r="F77" i="7" s="1"/>
  <c r="F76" i="7" s="1"/>
  <c r="E78" i="7"/>
  <c r="E77" i="7"/>
  <c r="E76" i="7" s="1"/>
  <c r="E74" i="7"/>
  <c r="D74" i="7" s="1"/>
  <c r="E73" i="7"/>
  <c r="E72" i="7" s="1"/>
  <c r="E71" i="7" s="1"/>
  <c r="E70" i="7" s="1"/>
  <c r="D73" i="7"/>
  <c r="D72" i="7" s="1"/>
  <c r="D71" i="7" s="1"/>
  <c r="D70" i="7" s="1"/>
  <c r="F72" i="7"/>
  <c r="F71" i="7"/>
  <c r="F70" i="7" s="1"/>
  <c r="D68" i="7"/>
  <c r="D67" i="7"/>
  <c r="F66" i="7"/>
  <c r="F65" i="7" s="1"/>
  <c r="F64" i="7" s="1"/>
  <c r="E66" i="7"/>
  <c r="D66" i="7" s="1"/>
  <c r="D65" i="7" s="1"/>
  <c r="D64" i="7" s="1"/>
  <c r="E65" i="7"/>
  <c r="E64" i="7" s="1"/>
  <c r="D62" i="7"/>
  <c r="F61" i="7"/>
  <c r="E61" i="7"/>
  <c r="E60" i="7" s="1"/>
  <c r="E59" i="7" s="1"/>
  <c r="D61" i="7"/>
  <c r="D60" i="7" s="1"/>
  <c r="D59" i="7" s="1"/>
  <c r="F60" i="7"/>
  <c r="F59" i="7"/>
  <c r="D57" i="7"/>
  <c r="D56" i="7"/>
  <c r="D55" i="7" s="1"/>
  <c r="D54" i="7" s="1"/>
  <c r="D53" i="7" s="1"/>
  <c r="F55" i="7"/>
  <c r="E55" i="7"/>
  <c r="F54" i="7"/>
  <c r="F53" i="7" s="1"/>
  <c r="E54" i="7"/>
  <c r="E53" i="7"/>
  <c r="D51" i="7"/>
  <c r="D50" i="7"/>
  <c r="F49" i="7"/>
  <c r="F48" i="7" s="1"/>
  <c r="F47" i="7" s="1"/>
  <c r="E49" i="7"/>
  <c r="D49" i="7" s="1"/>
  <c r="D48" i="7" s="1"/>
  <c r="D47" i="7" s="1"/>
  <c r="E48" i="7"/>
  <c r="E47" i="7" s="1"/>
  <c r="D45" i="7"/>
  <c r="D44" i="7"/>
  <c r="F43" i="7"/>
  <c r="F42" i="7" s="1"/>
  <c r="F41" i="7" s="1"/>
  <c r="E43" i="7"/>
  <c r="D43" i="7" s="1"/>
  <c r="D39" i="7"/>
  <c r="E38" i="7"/>
  <c r="D38" i="7"/>
  <c r="F37" i="7"/>
  <c r="E37" i="7"/>
  <c r="D37" i="7" s="1"/>
  <c r="D35" i="7"/>
  <c r="D34" i="7"/>
  <c r="F33" i="7"/>
  <c r="F32" i="7" s="1"/>
  <c r="F31" i="7" s="1"/>
  <c r="E33" i="7"/>
  <c r="E32" i="7"/>
  <c r="E31" i="7" s="1"/>
  <c r="D29" i="7"/>
  <c r="F28" i="7"/>
  <c r="F27" i="7" s="1"/>
  <c r="F26" i="7" s="1"/>
  <c r="E28" i="7"/>
  <c r="E27" i="7" s="1"/>
  <c r="E26" i="7" s="1"/>
  <c r="D28" i="7"/>
  <c r="D27" i="7" s="1"/>
  <c r="D26" i="7" s="1"/>
  <c r="D24" i="7"/>
  <c r="F23" i="7"/>
  <c r="D23" i="7" s="1"/>
  <c r="E23" i="7"/>
  <c r="E22" i="7"/>
  <c r="F20" i="7"/>
  <c r="F19" i="7"/>
  <c r="D19" i="7" s="1"/>
  <c r="E19" i="7"/>
  <c r="F18" i="7"/>
  <c r="E18" i="7"/>
  <c r="D18" i="7" s="1"/>
  <c r="E105" i="7" l="1"/>
  <c r="E103" i="7" s="1"/>
  <c r="D22" i="7"/>
  <c r="F105" i="7"/>
  <c r="F103" i="7" s="1"/>
  <c r="D91" i="7"/>
  <c r="D90" i="7" s="1"/>
  <c r="D89" i="7" s="1"/>
  <c r="D33" i="7"/>
  <c r="D32" i="7" s="1"/>
  <c r="D31" i="7" s="1"/>
  <c r="D99" i="7"/>
  <c r="D98" i="7" s="1"/>
  <c r="D97" i="7" s="1"/>
  <c r="D96" i="7" s="1"/>
  <c r="D112" i="7"/>
  <c r="D111" i="7" s="1"/>
  <c r="D110" i="7" s="1"/>
  <c r="D105" i="7" s="1"/>
  <c r="D103" i="7" s="1"/>
  <c r="E17" i="7"/>
  <c r="F22" i="7"/>
  <c r="E42" i="7"/>
  <c r="E91" i="7"/>
  <c r="E90" i="7" s="1"/>
  <c r="E89" i="7" s="1"/>
  <c r="F98" i="7"/>
  <c r="F97" i="7" s="1"/>
  <c r="F96" i="7" s="1"/>
  <c r="E20" i="7"/>
  <c r="D20" i="7" s="1"/>
  <c r="D42" i="7" l="1"/>
  <c r="D41" i="7" s="1"/>
  <c r="E41" i="7"/>
  <c r="E15" i="7"/>
  <c r="D17" i="7"/>
  <c r="D15" i="7" s="1"/>
  <c r="E230" i="4" l="1"/>
  <c r="E229" i="4" s="1"/>
  <c r="D229" i="4"/>
  <c r="D225" i="4" s="1"/>
  <c r="E227" i="4"/>
  <c r="E226" i="4" s="1"/>
  <c r="F226" i="4"/>
  <c r="F225" i="4" s="1"/>
  <c r="L225" i="4"/>
  <c r="J225" i="4"/>
  <c r="I225" i="4"/>
  <c r="H225" i="4"/>
  <c r="G225" i="4"/>
  <c r="E223" i="4"/>
  <c r="E222" i="4" s="1"/>
  <c r="G222" i="4"/>
  <c r="E220" i="4"/>
  <c r="E219" i="4" s="1"/>
  <c r="G219" i="4"/>
  <c r="E217" i="4"/>
  <c r="E216" i="4" s="1"/>
  <c r="H216" i="4"/>
  <c r="H204" i="4" s="1"/>
  <c r="E214" i="4"/>
  <c r="E213" i="4" s="1"/>
  <c r="L213" i="4"/>
  <c r="F213" i="4"/>
  <c r="F211" i="4"/>
  <c r="E211" i="4" s="1"/>
  <c r="E210" i="4"/>
  <c r="L209" i="4"/>
  <c r="L204" i="4" s="1"/>
  <c r="E207" i="4"/>
  <c r="E206" i="4" s="1"/>
  <c r="F206" i="4"/>
  <c r="K204" i="4"/>
  <c r="J204" i="4"/>
  <c r="I204" i="4"/>
  <c r="D204" i="4"/>
  <c r="D201" i="4"/>
  <c r="D198" i="4"/>
  <c r="E196" i="4"/>
  <c r="L195" i="4"/>
  <c r="K195" i="4"/>
  <c r="K167" i="4" s="1"/>
  <c r="J195" i="4"/>
  <c r="I195" i="4"/>
  <c r="H195" i="4"/>
  <c r="G195" i="4"/>
  <c r="F195" i="4"/>
  <c r="F167" i="4" s="1"/>
  <c r="E195" i="4"/>
  <c r="D195" i="4"/>
  <c r="D192" i="4"/>
  <c r="E189" i="4"/>
  <c r="E188" i="4" s="1"/>
  <c r="L188" i="4"/>
  <c r="H188" i="4"/>
  <c r="D188" i="4"/>
  <c r="E186" i="4"/>
  <c r="H185" i="4"/>
  <c r="E185" i="4" s="1"/>
  <c r="E184" i="4"/>
  <c r="E176" i="4"/>
  <c r="L175" i="4"/>
  <c r="J175" i="4"/>
  <c r="I175" i="4"/>
  <c r="G175" i="4"/>
  <c r="D175" i="4"/>
  <c r="D171" i="4"/>
  <c r="E169" i="4"/>
  <c r="E168" i="4" s="1"/>
  <c r="H168" i="4"/>
  <c r="G168" i="4"/>
  <c r="D168" i="4"/>
  <c r="E165" i="4"/>
  <c r="E164" i="4"/>
  <c r="L163" i="4"/>
  <c r="L162" i="4" s="1"/>
  <c r="I163" i="4"/>
  <c r="I162" i="4" s="1"/>
  <c r="H163" i="4"/>
  <c r="H162" i="4" s="1"/>
  <c r="G163" i="4"/>
  <c r="G162" i="4" s="1"/>
  <c r="F163" i="4"/>
  <c r="F162" i="4" s="1"/>
  <c r="J162" i="4"/>
  <c r="D162" i="4"/>
  <c r="E160" i="4"/>
  <c r="E159" i="4" s="1"/>
  <c r="L159" i="4"/>
  <c r="L158" i="4" s="1"/>
  <c r="I159" i="4"/>
  <c r="I158" i="4" s="1"/>
  <c r="H159" i="4"/>
  <c r="H158" i="4" s="1"/>
  <c r="G159" i="4"/>
  <c r="G158" i="4" s="1"/>
  <c r="D159" i="4"/>
  <c r="D158" i="4" s="1"/>
  <c r="J158" i="4"/>
  <c r="F158" i="4"/>
  <c r="E156" i="4"/>
  <c r="E155" i="4" s="1"/>
  <c r="H155" i="4"/>
  <c r="H154" i="4" s="1"/>
  <c r="G155" i="4"/>
  <c r="G154" i="4" s="1"/>
  <c r="D155" i="4"/>
  <c r="D154" i="4" s="1"/>
  <c r="J154" i="4"/>
  <c r="I154" i="4"/>
  <c r="F154" i="4"/>
  <c r="E152" i="4"/>
  <c r="E151" i="4" s="1"/>
  <c r="L151" i="4"/>
  <c r="L150" i="4" s="1"/>
  <c r="H151" i="4"/>
  <c r="H150" i="4" s="1"/>
  <c r="G151" i="4"/>
  <c r="G150" i="4" s="1"/>
  <c r="D151" i="4"/>
  <c r="J150" i="4"/>
  <c r="I150" i="4"/>
  <c r="F150" i="4"/>
  <c r="D150" i="4"/>
  <c r="E148" i="4"/>
  <c r="E147" i="4" s="1"/>
  <c r="E146" i="4" s="1"/>
  <c r="H147" i="4"/>
  <c r="H146" i="4" s="1"/>
  <c r="G147" i="4"/>
  <c r="G146" i="4" s="1"/>
  <c r="F147" i="4"/>
  <c r="F146" i="4" s="1"/>
  <c r="D147" i="4"/>
  <c r="D146" i="4" s="1"/>
  <c r="L146" i="4"/>
  <c r="K146" i="4"/>
  <c r="J146" i="4"/>
  <c r="I146" i="4"/>
  <c r="E143" i="4"/>
  <c r="H142" i="4"/>
  <c r="H138" i="4" s="1"/>
  <c r="G142" i="4"/>
  <c r="G138" i="4" s="1"/>
  <c r="F142" i="4"/>
  <c r="E142" i="4"/>
  <c r="E140" i="4"/>
  <c r="E139" i="4" s="1"/>
  <c r="F139" i="4"/>
  <c r="L138" i="4"/>
  <c r="K138" i="4"/>
  <c r="J138" i="4"/>
  <c r="I138" i="4"/>
  <c r="D138" i="4"/>
  <c r="E135" i="4"/>
  <c r="E134" i="4"/>
  <c r="E133" i="4"/>
  <c r="E132" i="4"/>
  <c r="E131" i="4"/>
  <c r="L130" i="4"/>
  <c r="K130" i="4"/>
  <c r="K113" i="4" s="1"/>
  <c r="J130" i="4"/>
  <c r="J113" i="4" s="1"/>
  <c r="I130" i="4"/>
  <c r="I113" i="4" s="1"/>
  <c r="H130" i="4"/>
  <c r="G130" i="4"/>
  <c r="G113" i="4" s="1"/>
  <c r="F130" i="4"/>
  <c r="D130" i="4"/>
  <c r="E128" i="4"/>
  <c r="E127" i="4"/>
  <c r="E126" i="4"/>
  <c r="E125" i="4"/>
  <c r="E124" i="4"/>
  <c r="E123" i="4"/>
  <c r="E122" i="4"/>
  <c r="E121" i="4"/>
  <c r="E120" i="4"/>
  <c r="E119" i="4"/>
  <c r="E118" i="4"/>
  <c r="L117" i="4"/>
  <c r="H117" i="4"/>
  <c r="H113" i="4" s="1"/>
  <c r="F117" i="4"/>
  <c r="D117" i="4"/>
  <c r="E115" i="4"/>
  <c r="E114" i="4" s="1"/>
  <c r="F114" i="4"/>
  <c r="E111" i="4"/>
  <c r="E110" i="4" s="1"/>
  <c r="F110" i="4"/>
  <c r="F104" i="4" s="1"/>
  <c r="E108" i="4"/>
  <c r="E107" i="4"/>
  <c r="E106" i="4"/>
  <c r="L105" i="4"/>
  <c r="L104" i="4" s="1"/>
  <c r="K105" i="4"/>
  <c r="K104" i="4" s="1"/>
  <c r="I105" i="4"/>
  <c r="I104" i="4" s="1"/>
  <c r="H105" i="4"/>
  <c r="H104" i="4" s="1"/>
  <c r="G105" i="4"/>
  <c r="G104" i="4" s="1"/>
  <c r="D105" i="4"/>
  <c r="D104" i="4" s="1"/>
  <c r="J104" i="4"/>
  <c r="E101" i="4"/>
  <c r="E100" i="4"/>
  <c r="I99" i="4"/>
  <c r="I98" i="4" s="1"/>
  <c r="H99" i="4"/>
  <c r="H98" i="4" s="1"/>
  <c r="G99" i="4"/>
  <c r="G98" i="4" s="1"/>
  <c r="F99" i="4"/>
  <c r="F98" i="4" s="1"/>
  <c r="D99" i="4"/>
  <c r="D98" i="4" s="1"/>
  <c r="L98" i="4"/>
  <c r="J98" i="4"/>
  <c r="E96" i="4"/>
  <c r="E95" i="4" s="1"/>
  <c r="H95" i="4"/>
  <c r="F95" i="4"/>
  <c r="E93" i="4"/>
  <c r="E92" i="4"/>
  <c r="E91" i="4"/>
  <c r="H90" i="4"/>
  <c r="F90" i="4"/>
  <c r="E88" i="4"/>
  <c r="E87" i="4" s="1"/>
  <c r="H87" i="4"/>
  <c r="G87" i="4"/>
  <c r="G82" i="4" s="1"/>
  <c r="E85" i="4"/>
  <c r="E84" i="4"/>
  <c r="H83" i="4"/>
  <c r="F83" i="4"/>
  <c r="L82" i="4"/>
  <c r="J82" i="4"/>
  <c r="I82" i="4"/>
  <c r="D82" i="4"/>
  <c r="E80" i="4"/>
  <c r="E79" i="4" s="1"/>
  <c r="I79" i="4"/>
  <c r="I78" i="4" s="1"/>
  <c r="H79" i="4"/>
  <c r="H78" i="4" s="1"/>
  <c r="G79" i="4"/>
  <c r="F79" i="4"/>
  <c r="F78" i="4" s="1"/>
  <c r="D79" i="4"/>
  <c r="D78" i="4" s="1"/>
  <c r="J78" i="4"/>
  <c r="G78" i="4"/>
  <c r="E76" i="4"/>
  <c r="E75" i="4" s="1"/>
  <c r="H75" i="4"/>
  <c r="H74" i="4" s="1"/>
  <c r="G75" i="4"/>
  <c r="G74" i="4" s="1"/>
  <c r="D75" i="4"/>
  <c r="D74" i="4" s="1"/>
  <c r="J74" i="4"/>
  <c r="I74" i="4"/>
  <c r="F74" i="4"/>
  <c r="E72" i="4"/>
  <c r="E71" i="4" s="1"/>
  <c r="L71" i="4"/>
  <c r="L70" i="4" s="1"/>
  <c r="I71" i="4"/>
  <c r="I70" i="4" s="1"/>
  <c r="H71" i="4"/>
  <c r="H70" i="4" s="1"/>
  <c r="G71" i="4"/>
  <c r="G70" i="4" s="1"/>
  <c r="D71" i="4"/>
  <c r="D70" i="4" s="1"/>
  <c r="J70" i="4"/>
  <c r="F70" i="4"/>
  <c r="E68" i="4"/>
  <c r="E67" i="4" s="1"/>
  <c r="J67" i="4"/>
  <c r="J66" i="4" s="1"/>
  <c r="I67" i="4"/>
  <c r="I66" i="4" s="1"/>
  <c r="H67" i="4"/>
  <c r="H66" i="4" s="1"/>
  <c r="G67" i="4"/>
  <c r="G66" i="4" s="1"/>
  <c r="F66" i="4"/>
  <c r="D66" i="4"/>
  <c r="E64" i="4"/>
  <c r="E63" i="4" s="1"/>
  <c r="I63" i="4"/>
  <c r="I59" i="4" s="1"/>
  <c r="H63" i="4"/>
  <c r="H59" i="4" s="1"/>
  <c r="F63" i="4"/>
  <c r="D63" i="4"/>
  <c r="D59" i="4" s="1"/>
  <c r="E61" i="4"/>
  <c r="E60" i="4" s="1"/>
  <c r="F60" i="4"/>
  <c r="J59" i="4"/>
  <c r="G59" i="4"/>
  <c r="E57" i="4"/>
  <c r="E56" i="4" s="1"/>
  <c r="H56" i="4"/>
  <c r="H55" i="4" s="1"/>
  <c r="F56" i="4"/>
  <c r="F55" i="4" s="1"/>
  <c r="D56" i="4"/>
  <c r="D55" i="4" s="1"/>
  <c r="J55" i="4"/>
  <c r="I55" i="4"/>
  <c r="G55" i="4"/>
  <c r="E53" i="4"/>
  <c r="E52" i="4" s="1"/>
  <c r="I52" i="4"/>
  <c r="I51" i="4" s="1"/>
  <c r="H52" i="4"/>
  <c r="H51" i="4" s="1"/>
  <c r="G52" i="4"/>
  <c r="G51" i="4" s="1"/>
  <c r="D52" i="4"/>
  <c r="D51" i="4" s="1"/>
  <c r="J51" i="4"/>
  <c r="F51" i="4"/>
  <c r="E49" i="4"/>
  <c r="E48" i="4"/>
  <c r="E47" i="4"/>
  <c r="H46" i="4"/>
  <c r="H45" i="4" s="1"/>
  <c r="G46" i="4"/>
  <c r="G45" i="4" s="1"/>
  <c r="D46" i="4"/>
  <c r="D45" i="4" s="1"/>
  <c r="L45" i="4"/>
  <c r="J45" i="4"/>
  <c r="I45" i="4"/>
  <c r="F45" i="4"/>
  <c r="E43" i="4"/>
  <c r="E42" i="4" s="1"/>
  <c r="I42" i="4"/>
  <c r="I41" i="4" s="1"/>
  <c r="H42" i="4"/>
  <c r="H41" i="4" s="1"/>
  <c r="G42" i="4"/>
  <c r="G41" i="4" s="1"/>
  <c r="D42" i="4"/>
  <c r="D41" i="4" s="1"/>
  <c r="L41" i="4"/>
  <c r="J41" i="4"/>
  <c r="F41" i="4"/>
  <c r="E39" i="4"/>
  <c r="H38" i="4"/>
  <c r="E38" i="4" s="1"/>
  <c r="J37" i="4"/>
  <c r="I37" i="4"/>
  <c r="G37" i="4"/>
  <c r="F37" i="4"/>
  <c r="D37" i="4"/>
  <c r="E35" i="4"/>
  <c r="F34" i="4"/>
  <c r="E34" i="4" s="1"/>
  <c r="E32" i="4"/>
  <c r="E31" i="4"/>
  <c r="E30" i="4"/>
  <c r="H29" i="4"/>
  <c r="F29" i="4"/>
  <c r="D29" i="4"/>
  <c r="E27" i="4"/>
  <c r="E26" i="4"/>
  <c r="F25" i="4"/>
  <c r="E25" i="4" s="1"/>
  <c r="D25" i="4"/>
  <c r="E23" i="4"/>
  <c r="E22" i="4"/>
  <c r="E21" i="4"/>
  <c r="L20" i="4"/>
  <c r="I20" i="4"/>
  <c r="H20" i="4"/>
  <c r="F20" i="4"/>
  <c r="D20" i="4"/>
  <c r="E18" i="4"/>
  <c r="J17" i="4"/>
  <c r="E17" i="4" s="1"/>
  <c r="E15" i="4"/>
  <c r="E14" i="4"/>
  <c r="E13" i="4"/>
  <c r="E12" i="4"/>
  <c r="J11" i="4"/>
  <c r="I11" i="4"/>
  <c r="H11" i="4"/>
  <c r="G11" i="4"/>
  <c r="G10" i="4" s="1"/>
  <c r="F11" i="4"/>
  <c r="D11" i="4"/>
  <c r="L10" i="4"/>
  <c r="E233" i="3"/>
  <c r="E232" i="3" s="1"/>
  <c r="D232" i="3"/>
  <c r="E230" i="3"/>
  <c r="E229" i="3" s="1"/>
  <c r="F229" i="3"/>
  <c r="F228" i="3" s="1"/>
  <c r="L228" i="3"/>
  <c r="J228" i="3"/>
  <c r="I228" i="3"/>
  <c r="H228" i="3"/>
  <c r="G228" i="3"/>
  <c r="D228" i="3"/>
  <c r="E226" i="3"/>
  <c r="E225" i="3" s="1"/>
  <c r="G225" i="3"/>
  <c r="E223" i="3"/>
  <c r="E222" i="3" s="1"/>
  <c r="G222" i="3"/>
  <c r="E220" i="3"/>
  <c r="E219" i="3" s="1"/>
  <c r="H219" i="3"/>
  <c r="H207" i="3" s="1"/>
  <c r="E217" i="3"/>
  <c r="E216" i="3" s="1"/>
  <c r="L216" i="3"/>
  <c r="F216" i="3"/>
  <c r="F214" i="3"/>
  <c r="E214" i="3" s="1"/>
  <c r="E213" i="3"/>
  <c r="L212" i="3"/>
  <c r="L207" i="3" s="1"/>
  <c r="E210" i="3"/>
  <c r="E209" i="3" s="1"/>
  <c r="F209" i="3"/>
  <c r="K207" i="3"/>
  <c r="J207" i="3"/>
  <c r="I207" i="3"/>
  <c r="D207" i="3"/>
  <c r="D204" i="3"/>
  <c r="D201" i="3"/>
  <c r="E199" i="3"/>
  <c r="L198" i="3"/>
  <c r="K198" i="3"/>
  <c r="K167" i="3" s="1"/>
  <c r="J198" i="3"/>
  <c r="I198" i="3"/>
  <c r="H198" i="3"/>
  <c r="G198" i="3"/>
  <c r="F198" i="3"/>
  <c r="E198" i="3"/>
  <c r="D198" i="3"/>
  <c r="E196" i="3"/>
  <c r="E195" i="3" s="1"/>
  <c r="H195" i="3"/>
  <c r="G195" i="3"/>
  <c r="F195" i="3"/>
  <c r="D195" i="3"/>
  <c r="D192" i="3"/>
  <c r="E189" i="3"/>
  <c r="E188" i="3" s="1"/>
  <c r="L188" i="3"/>
  <c r="H188" i="3"/>
  <c r="D188" i="3"/>
  <c r="E186" i="3"/>
  <c r="H185" i="3"/>
  <c r="E185" i="3" s="1"/>
  <c r="E184" i="3"/>
  <c r="E176" i="3"/>
  <c r="L175" i="3"/>
  <c r="J175" i="3"/>
  <c r="I175" i="3"/>
  <c r="I167" i="3" s="1"/>
  <c r="G175" i="3"/>
  <c r="D175" i="3"/>
  <c r="D171" i="3"/>
  <c r="E169" i="3"/>
  <c r="E168" i="3" s="1"/>
  <c r="H168" i="3"/>
  <c r="G168" i="3"/>
  <c r="D168" i="3"/>
  <c r="E165" i="3"/>
  <c r="E164" i="3"/>
  <c r="L163" i="3"/>
  <c r="L162" i="3" s="1"/>
  <c r="I163" i="3"/>
  <c r="I162" i="3" s="1"/>
  <c r="H163" i="3"/>
  <c r="H162" i="3" s="1"/>
  <c r="G163" i="3"/>
  <c r="F163" i="3"/>
  <c r="F162" i="3" s="1"/>
  <c r="J162" i="3"/>
  <c r="G162" i="3"/>
  <c r="D162" i="3"/>
  <c r="E160" i="3"/>
  <c r="E159" i="3" s="1"/>
  <c r="L159" i="3"/>
  <c r="L158" i="3" s="1"/>
  <c r="I159" i="3"/>
  <c r="I158" i="3" s="1"/>
  <c r="H159" i="3"/>
  <c r="H158" i="3" s="1"/>
  <c r="G159" i="3"/>
  <c r="G158" i="3" s="1"/>
  <c r="D159" i="3"/>
  <c r="D158" i="3" s="1"/>
  <c r="J158" i="3"/>
  <c r="F158" i="3"/>
  <c r="E156" i="3"/>
  <c r="E155" i="3" s="1"/>
  <c r="H155" i="3"/>
  <c r="H154" i="3" s="1"/>
  <c r="G155" i="3"/>
  <c r="G154" i="3" s="1"/>
  <c r="D155" i="3"/>
  <c r="D154" i="3" s="1"/>
  <c r="J154" i="3"/>
  <c r="I154" i="3"/>
  <c r="F154" i="3"/>
  <c r="E152" i="3"/>
  <c r="E151" i="3" s="1"/>
  <c r="L151" i="3"/>
  <c r="L150" i="3" s="1"/>
  <c r="H151" i="3"/>
  <c r="H150" i="3" s="1"/>
  <c r="G151" i="3"/>
  <c r="D151" i="3"/>
  <c r="D150" i="3" s="1"/>
  <c r="J150" i="3"/>
  <c r="I150" i="3"/>
  <c r="G150" i="3"/>
  <c r="F150" i="3"/>
  <c r="E148" i="3"/>
  <c r="H147" i="3"/>
  <c r="H146" i="3" s="1"/>
  <c r="G147" i="3"/>
  <c r="G146" i="3" s="1"/>
  <c r="F147" i="3"/>
  <c r="F146" i="3" s="1"/>
  <c r="E147" i="3"/>
  <c r="E146" i="3" s="1"/>
  <c r="D147" i="3"/>
  <c r="D146" i="3" s="1"/>
  <c r="L146" i="3"/>
  <c r="K146" i="3"/>
  <c r="J146" i="3"/>
  <c r="I146" i="3"/>
  <c r="E143" i="3"/>
  <c r="H142" i="3"/>
  <c r="H138" i="3" s="1"/>
  <c r="G142" i="3"/>
  <c r="G138" i="3" s="1"/>
  <c r="F142" i="3"/>
  <c r="E142" i="3"/>
  <c r="E140" i="3"/>
  <c r="E139" i="3" s="1"/>
  <c r="E138" i="3" s="1"/>
  <c r="F139" i="3"/>
  <c r="L138" i="3"/>
  <c r="K138" i="3"/>
  <c r="J138" i="3"/>
  <c r="I138" i="3"/>
  <c r="D138" i="3"/>
  <c r="E135" i="3"/>
  <c r="E134" i="3"/>
  <c r="E133" i="3"/>
  <c r="E132" i="3"/>
  <c r="E131" i="3"/>
  <c r="L130" i="3"/>
  <c r="K130" i="3"/>
  <c r="J130" i="3"/>
  <c r="J113" i="3" s="1"/>
  <c r="I130" i="3"/>
  <c r="I113" i="3" s="1"/>
  <c r="H130" i="3"/>
  <c r="G130" i="3"/>
  <c r="F130" i="3"/>
  <c r="D130" i="3"/>
  <c r="E128" i="3"/>
  <c r="E127" i="3"/>
  <c r="E126" i="3"/>
  <c r="E125" i="3"/>
  <c r="E124" i="3"/>
  <c r="E123" i="3"/>
  <c r="E122" i="3"/>
  <c r="E121" i="3"/>
  <c r="E120" i="3"/>
  <c r="E119" i="3"/>
  <c r="E118" i="3"/>
  <c r="L117" i="3"/>
  <c r="H117" i="3"/>
  <c r="H113" i="3" s="1"/>
  <c r="F117" i="3"/>
  <c r="D117" i="3"/>
  <c r="E115" i="3"/>
  <c r="E114" i="3" s="1"/>
  <c r="F114" i="3"/>
  <c r="K113" i="3"/>
  <c r="G113" i="3"/>
  <c r="E111" i="3"/>
  <c r="E110" i="3" s="1"/>
  <c r="F110" i="3"/>
  <c r="F104" i="3" s="1"/>
  <c r="E108" i="3"/>
  <c r="E107" i="3"/>
  <c r="E106" i="3"/>
  <c r="E105" i="3" s="1"/>
  <c r="L105" i="3"/>
  <c r="L104" i="3" s="1"/>
  <c r="K105" i="3"/>
  <c r="K104" i="3" s="1"/>
  <c r="I105" i="3"/>
  <c r="I104" i="3" s="1"/>
  <c r="H105" i="3"/>
  <c r="H104" i="3" s="1"/>
  <c r="G105" i="3"/>
  <c r="G104" i="3" s="1"/>
  <c r="D105" i="3"/>
  <c r="D104" i="3" s="1"/>
  <c r="J104" i="3"/>
  <c r="E101" i="3"/>
  <c r="E100" i="3"/>
  <c r="E99" i="3" s="1"/>
  <c r="I99" i="3"/>
  <c r="H99" i="3"/>
  <c r="H98" i="3" s="1"/>
  <c r="G99" i="3"/>
  <c r="G98" i="3" s="1"/>
  <c r="F99" i="3"/>
  <c r="F98" i="3" s="1"/>
  <c r="D99" i="3"/>
  <c r="D98" i="3" s="1"/>
  <c r="L98" i="3"/>
  <c r="J98" i="3"/>
  <c r="I98" i="3"/>
  <c r="E96" i="3"/>
  <c r="E95" i="3" s="1"/>
  <c r="H95" i="3"/>
  <c r="F95" i="3"/>
  <c r="E93" i="3"/>
  <c r="E92" i="3"/>
  <c r="E91" i="3"/>
  <c r="H90" i="3"/>
  <c r="F90" i="3"/>
  <c r="E88" i="3"/>
  <c r="E87" i="3" s="1"/>
  <c r="H87" i="3"/>
  <c r="G87" i="3"/>
  <c r="G82" i="3" s="1"/>
  <c r="E85" i="3"/>
  <c r="E84" i="3"/>
  <c r="H83" i="3"/>
  <c r="F83" i="3"/>
  <c r="L82" i="3"/>
  <c r="J82" i="3"/>
  <c r="I82" i="3"/>
  <c r="D82" i="3"/>
  <c r="E80" i="3"/>
  <c r="E79" i="3" s="1"/>
  <c r="I79" i="3"/>
  <c r="I78" i="3" s="1"/>
  <c r="H79" i="3"/>
  <c r="H78" i="3" s="1"/>
  <c r="G79" i="3"/>
  <c r="G78" i="3" s="1"/>
  <c r="F79" i="3"/>
  <c r="F78" i="3" s="1"/>
  <c r="D79" i="3"/>
  <c r="D78" i="3" s="1"/>
  <c r="J78" i="3"/>
  <c r="E76" i="3"/>
  <c r="E75" i="3" s="1"/>
  <c r="H75" i="3"/>
  <c r="H74" i="3" s="1"/>
  <c r="G75" i="3"/>
  <c r="D75" i="3"/>
  <c r="D74" i="3" s="1"/>
  <c r="J74" i="3"/>
  <c r="I74" i="3"/>
  <c r="G74" i="3"/>
  <c r="F74" i="3"/>
  <c r="E72" i="3"/>
  <c r="E71" i="3" s="1"/>
  <c r="L71" i="3"/>
  <c r="L70" i="3" s="1"/>
  <c r="I71" i="3"/>
  <c r="I70" i="3" s="1"/>
  <c r="H71" i="3"/>
  <c r="G71" i="3"/>
  <c r="G70" i="3" s="1"/>
  <c r="D71" i="3"/>
  <c r="D70" i="3" s="1"/>
  <c r="J70" i="3"/>
  <c r="H70" i="3"/>
  <c r="F70" i="3"/>
  <c r="E68" i="3"/>
  <c r="E67" i="3" s="1"/>
  <c r="J67" i="3"/>
  <c r="J66" i="3" s="1"/>
  <c r="I67" i="3"/>
  <c r="I66" i="3" s="1"/>
  <c r="H67" i="3"/>
  <c r="H66" i="3" s="1"/>
  <c r="G67" i="3"/>
  <c r="G66" i="3" s="1"/>
  <c r="F66" i="3"/>
  <c r="D66" i="3"/>
  <c r="E64" i="3"/>
  <c r="E63" i="3" s="1"/>
  <c r="I63" i="3"/>
  <c r="H63" i="3"/>
  <c r="H59" i="3" s="1"/>
  <c r="F63" i="3"/>
  <c r="D63" i="3"/>
  <c r="D59" i="3" s="1"/>
  <c r="E61" i="3"/>
  <c r="F60" i="3"/>
  <c r="E60" i="3"/>
  <c r="J59" i="3"/>
  <c r="I59" i="3"/>
  <c r="G59" i="3"/>
  <c r="E57" i="3"/>
  <c r="E56" i="3" s="1"/>
  <c r="H56" i="3"/>
  <c r="H55" i="3" s="1"/>
  <c r="F56" i="3"/>
  <c r="F55" i="3" s="1"/>
  <c r="D56" i="3"/>
  <c r="D55" i="3" s="1"/>
  <c r="J55" i="3"/>
  <c r="I55" i="3"/>
  <c r="G55" i="3"/>
  <c r="E53" i="3"/>
  <c r="E52" i="3" s="1"/>
  <c r="I52" i="3"/>
  <c r="I51" i="3" s="1"/>
  <c r="H52" i="3"/>
  <c r="G52" i="3"/>
  <c r="D52" i="3"/>
  <c r="D51" i="3" s="1"/>
  <c r="J51" i="3"/>
  <c r="H51" i="3"/>
  <c r="G51" i="3"/>
  <c r="F51" i="3"/>
  <c r="E49" i="3"/>
  <c r="E48" i="3"/>
  <c r="E47" i="3"/>
  <c r="H46" i="3"/>
  <c r="H45" i="3" s="1"/>
  <c r="G46" i="3"/>
  <c r="G45" i="3" s="1"/>
  <c r="D46" i="3"/>
  <c r="D45" i="3" s="1"/>
  <c r="L45" i="3"/>
  <c r="J45" i="3"/>
  <c r="I45" i="3"/>
  <c r="F45" i="3"/>
  <c r="E43" i="3"/>
  <c r="E42" i="3" s="1"/>
  <c r="I42" i="3"/>
  <c r="I41" i="3" s="1"/>
  <c r="H42" i="3"/>
  <c r="H41" i="3" s="1"/>
  <c r="G42" i="3"/>
  <c r="G41" i="3" s="1"/>
  <c r="D42" i="3"/>
  <c r="D41" i="3" s="1"/>
  <c r="L41" i="3"/>
  <c r="J41" i="3"/>
  <c r="F41" i="3"/>
  <c r="E39" i="3"/>
  <c r="H38" i="3"/>
  <c r="E38" i="3" s="1"/>
  <c r="J37" i="3"/>
  <c r="I37" i="3"/>
  <c r="G37" i="3"/>
  <c r="F37" i="3"/>
  <c r="D37" i="3"/>
  <c r="E35" i="3"/>
  <c r="F34" i="3"/>
  <c r="E34" i="3" s="1"/>
  <c r="E32" i="3"/>
  <c r="E31" i="3"/>
  <c r="E30" i="3"/>
  <c r="H29" i="3"/>
  <c r="F29" i="3"/>
  <c r="E29" i="3" s="1"/>
  <c r="D29" i="3"/>
  <c r="E27" i="3"/>
  <c r="E26" i="3"/>
  <c r="F25" i="3"/>
  <c r="E25" i="3" s="1"/>
  <c r="D25" i="3"/>
  <c r="E23" i="3"/>
  <c r="E22" i="3"/>
  <c r="E21" i="3"/>
  <c r="L20" i="3"/>
  <c r="L10" i="3" s="1"/>
  <c r="I20" i="3"/>
  <c r="H20" i="3"/>
  <c r="F20" i="3"/>
  <c r="D20" i="3"/>
  <c r="E18" i="3"/>
  <c r="J17" i="3"/>
  <c r="E17" i="3" s="1"/>
  <c r="E15" i="3"/>
  <c r="E14" i="3"/>
  <c r="E13" i="3"/>
  <c r="E12" i="3"/>
  <c r="J11" i="3"/>
  <c r="I11" i="3"/>
  <c r="H11" i="3"/>
  <c r="G11" i="3"/>
  <c r="G10" i="3" s="1"/>
  <c r="F11" i="3"/>
  <c r="D11" i="3"/>
  <c r="D10" i="3" s="1"/>
  <c r="I10" i="3" l="1"/>
  <c r="F59" i="4"/>
  <c r="F138" i="4"/>
  <c r="E138" i="4"/>
  <c r="E90" i="3"/>
  <c r="F113" i="4"/>
  <c r="E98" i="3"/>
  <c r="E212" i="3"/>
  <c r="E225" i="4"/>
  <c r="E163" i="3"/>
  <c r="G204" i="4"/>
  <c r="E51" i="3"/>
  <c r="J167" i="3"/>
  <c r="F212" i="3"/>
  <c r="F207" i="3" s="1"/>
  <c r="F82" i="4"/>
  <c r="L113" i="4"/>
  <c r="L8" i="4" s="1"/>
  <c r="D113" i="4"/>
  <c r="E209" i="4"/>
  <c r="E20" i="3"/>
  <c r="F138" i="3"/>
  <c r="E105" i="4"/>
  <c r="E130" i="4"/>
  <c r="G167" i="4"/>
  <c r="J167" i="4"/>
  <c r="H175" i="3"/>
  <c r="E90" i="4"/>
  <c r="E150" i="4"/>
  <c r="F209" i="4"/>
  <c r="F204" i="4" s="1"/>
  <c r="E204" i="4" s="1"/>
  <c r="E45" i="3"/>
  <c r="F82" i="3"/>
  <c r="L167" i="3"/>
  <c r="D113" i="3"/>
  <c r="F113" i="3"/>
  <c r="E175" i="3"/>
  <c r="E167" i="3" s="1"/>
  <c r="G167" i="3"/>
  <c r="H82" i="4"/>
  <c r="E117" i="4"/>
  <c r="H82" i="3"/>
  <c r="E82" i="3" s="1"/>
  <c r="L113" i="3"/>
  <c r="E78" i="3"/>
  <c r="E228" i="3"/>
  <c r="F10" i="4"/>
  <c r="E99" i="4"/>
  <c r="K8" i="4"/>
  <c r="E154" i="4"/>
  <c r="L167" i="4"/>
  <c r="E41" i="3"/>
  <c r="E45" i="4"/>
  <c r="H37" i="3"/>
  <c r="E37" i="3" s="1"/>
  <c r="H10" i="4"/>
  <c r="E158" i="4"/>
  <c r="E130" i="3"/>
  <c r="E150" i="3"/>
  <c r="H175" i="4"/>
  <c r="H167" i="4" s="1"/>
  <c r="H10" i="3"/>
  <c r="E46" i="3"/>
  <c r="F59" i="3"/>
  <c r="E59" i="3" s="1"/>
  <c r="E74" i="3"/>
  <c r="E83" i="3"/>
  <c r="E162" i="3"/>
  <c r="E11" i="4"/>
  <c r="D10" i="4"/>
  <c r="D8" i="4" s="1"/>
  <c r="E46" i="4"/>
  <c r="E55" i="4"/>
  <c r="E59" i="4"/>
  <c r="E66" i="4"/>
  <c r="E83" i="4"/>
  <c r="D167" i="4"/>
  <c r="I8" i="3"/>
  <c r="E104" i="3"/>
  <c r="E51" i="4"/>
  <c r="E175" i="4"/>
  <c r="E167" i="4" s="1"/>
  <c r="E66" i="3"/>
  <c r="K8" i="3"/>
  <c r="F167" i="3"/>
  <c r="H167" i="3"/>
  <c r="G207" i="3"/>
  <c r="J10" i="4"/>
  <c r="E29" i="4"/>
  <c r="E163" i="4"/>
  <c r="E70" i="3"/>
  <c r="E55" i="3"/>
  <c r="E11" i="3"/>
  <c r="E78" i="4"/>
  <c r="E104" i="4"/>
  <c r="F10" i="3"/>
  <c r="J10" i="3"/>
  <c r="J8" i="3" s="1"/>
  <c r="E117" i="3"/>
  <c r="E113" i="3" s="1"/>
  <c r="H37" i="4"/>
  <c r="E37" i="4" s="1"/>
  <c r="E70" i="4"/>
  <c r="E162" i="4"/>
  <c r="I167" i="4"/>
  <c r="E158" i="3"/>
  <c r="E20" i="4"/>
  <c r="I10" i="4"/>
  <c r="E154" i="3"/>
  <c r="D167" i="3"/>
  <c r="E41" i="4"/>
  <c r="E74" i="4"/>
  <c r="E98" i="4"/>
  <c r="J8" i="4" l="1"/>
  <c r="G8" i="3"/>
  <c r="E113" i="4"/>
  <c r="D8" i="3"/>
  <c r="G8" i="4"/>
  <c r="F8" i="4"/>
  <c r="E82" i="4"/>
  <c r="L8" i="3"/>
  <c r="H8" i="4"/>
  <c r="H8" i="3"/>
  <c r="E207" i="3"/>
  <c r="I8" i="4"/>
  <c r="E10" i="4"/>
  <c r="E10" i="3"/>
  <c r="F8" i="3"/>
  <c r="E8" i="4" l="1"/>
  <c r="E8" i="3"/>
</calcChain>
</file>

<file path=xl/sharedStrings.xml><?xml version="1.0" encoding="utf-8"?>
<sst xmlns="http://schemas.openxmlformats.org/spreadsheetml/2006/main" count="610" uniqueCount="258">
  <si>
    <t>Dział</t>
  </si>
  <si>
    <t>Rozdział</t>
  </si>
  <si>
    <t>Treść</t>
  </si>
  <si>
    <t>Dochody</t>
  </si>
  <si>
    <t>Wydatki</t>
  </si>
  <si>
    <t>z tego:</t>
  </si>
  <si>
    <t>Dotacje i subwencje</t>
  </si>
  <si>
    <t>Świadczenia na rzecz osób fizycznych</t>
  </si>
  <si>
    <t>Wydatki bieżące jednostek budżet.</t>
  </si>
  <si>
    <t>Wydatki majątkowe</t>
  </si>
  <si>
    <t>Współfinansowanie projektów z udziałem środków UE</t>
  </si>
  <si>
    <t>DOCHODY</t>
  </si>
  <si>
    <t>WYDATKI</t>
  </si>
  <si>
    <t>ZMIANA                               (+zwiększenie; - zmniejszenie)</t>
  </si>
  <si>
    <t>z tytułu:</t>
  </si>
  <si>
    <t>w tysiącach złotych</t>
  </si>
  <si>
    <t>Ogółem</t>
  </si>
  <si>
    <t>Wydz. Infarstruktury, Rolnictwa i Rozwoju Regionalnego ZUW</t>
  </si>
  <si>
    <t>010</t>
  </si>
  <si>
    <t>Rolnictwo i łowiectwo</t>
  </si>
  <si>
    <t>01009</t>
  </si>
  <si>
    <t>Spółki wodne</t>
  </si>
  <si>
    <t>01041</t>
  </si>
  <si>
    <t xml:space="preserve">Program Rozwoju Obszarów Wiejskich </t>
  </si>
  <si>
    <t>01095</t>
  </si>
  <si>
    <t>Pozostała działalność</t>
  </si>
  <si>
    <t>050</t>
  </si>
  <si>
    <t>Rybołówstwo i rybactwo</t>
  </si>
  <si>
    <t>05011</t>
  </si>
  <si>
    <t>Program Operacyjny Zrównoważony rozwój sektora rybołówstwa i nabrzeżnych obszarów rybackich 2007-2013 oraz Program Operacyjny Rybactwo i Morze 2014-2020</t>
  </si>
  <si>
    <t>Transport łączność</t>
  </si>
  <si>
    <t>Krajowe pasażerskie przewozy autobusowe</t>
  </si>
  <si>
    <t>Przejścia graniczne</t>
  </si>
  <si>
    <t>Działalność usługowa</t>
  </si>
  <si>
    <t>Prace geologiczne (nieinwestycyjne)</t>
  </si>
  <si>
    <t>Bezpieczeństwo publiczne i ochrona przeciwpożarowa</t>
  </si>
  <si>
    <t>Zarządzanie kryzysowe</t>
  </si>
  <si>
    <t>Gospodarka komunalna i ochrona środowiska</t>
  </si>
  <si>
    <t>Gospodarka odpadami</t>
  </si>
  <si>
    <t>Ogrody botaniczne i zoologiczne oraz naturalne obszary i obiekty chronionej przyrody</t>
  </si>
  <si>
    <t>Parki krajobrazowe</t>
  </si>
  <si>
    <t>Państwowa Straż Łowiecka</t>
  </si>
  <si>
    <t>Woj. Insp. Ochr. Roślin i Nasiennictwa</t>
  </si>
  <si>
    <t>01032</t>
  </si>
  <si>
    <t>Państwowa Inspekcja Ochrony Roślin i Nasiennictwa</t>
  </si>
  <si>
    <t>Woj. Inspektorat Weterynarii</t>
  </si>
  <si>
    <t>01022</t>
  </si>
  <si>
    <t>Zwalczanie chorób zakaźnych zwierząt...</t>
  </si>
  <si>
    <t>01033</t>
  </si>
  <si>
    <t>Wojewódzkie inspektoraty weterynarii</t>
  </si>
  <si>
    <t>01034</t>
  </si>
  <si>
    <t>Powiatowe inspektoraty weterynarii</t>
  </si>
  <si>
    <t>Woj. Inspektorat Jakości Handlowej Artykułów Rolno-Spożywczych</t>
  </si>
  <si>
    <t>01023</t>
  </si>
  <si>
    <t>Inspekcja Jakości Handlowej Artykułów Rolno-Spożywczych</t>
  </si>
  <si>
    <t>Wydz. Gospodarki Nieruchomościami ZUW</t>
  </si>
  <si>
    <t>Gospodarka mieszkaniowa</t>
  </si>
  <si>
    <t>Gospodarka gruntami i nieruchomościami</t>
  </si>
  <si>
    <t>Wojewódzka Inspekcja Geodezyjna i Kartograficzna</t>
  </si>
  <si>
    <t>01005</t>
  </si>
  <si>
    <t>Prace geodezyjno-urządzeniowe na potrzeby rolnictwa</t>
  </si>
  <si>
    <t>Zadania z zakresu geodezji i kartografii</t>
  </si>
  <si>
    <t>Komenda Wojewódzka Państwowej Straży Rybackiej</t>
  </si>
  <si>
    <t xml:space="preserve">050 </t>
  </si>
  <si>
    <t>Rybołóstwo i rybactwo</t>
  </si>
  <si>
    <t>05003</t>
  </si>
  <si>
    <t>Państwowa Straż Rybacka</t>
  </si>
  <si>
    <t>Woj. Inspektorat Inspekcji Handlowej</t>
  </si>
  <si>
    <t>Handel</t>
  </si>
  <si>
    <t>Inspekcja Handlowa</t>
  </si>
  <si>
    <t>Woj. Inspektorat Transportu Drogowego</t>
  </si>
  <si>
    <t>Transport i łączność</t>
  </si>
  <si>
    <t>Inspekcja Transportu Drogowego</t>
  </si>
  <si>
    <t>Woj. Inspektorat Nadzoru Budowlanego</t>
  </si>
  <si>
    <t>Nadzór budowlany</t>
  </si>
  <si>
    <t>Wydz. Bezpieczeństwa i Zarządzania Kryzysowego ZUW</t>
  </si>
  <si>
    <t>Administracja publiczna</t>
  </si>
  <si>
    <t>Kwalifikacja wojskowa</t>
  </si>
  <si>
    <t>System powiadamiania ratunkowego</t>
  </si>
  <si>
    <t>Obrona narodowa</t>
  </si>
  <si>
    <t>Pozostałe wydatki obronne</t>
  </si>
  <si>
    <t>Obrona cywilna</t>
  </si>
  <si>
    <t>Zadania ratownictwa górskiego i wodnego</t>
  </si>
  <si>
    <t>Ochrona zdrowia</t>
  </si>
  <si>
    <t>Ratownictwo medyczne</t>
  </si>
  <si>
    <t>Komenda Wojewódzka PSP</t>
  </si>
  <si>
    <t>Komendy wojewódzkie Państwowej Straży Pożarnej</t>
  </si>
  <si>
    <t>Komendy powiatowe Państwowej Straży Pożarnej</t>
  </si>
  <si>
    <t>Kuratorium Oświaty w Szczecinie</t>
  </si>
  <si>
    <t>Oświata i wychowanie</t>
  </si>
  <si>
    <t>Kuratoria oświaty</t>
  </si>
  <si>
    <t>Dokształcanie i doskonalenie nauczycieli</t>
  </si>
  <si>
    <t>Edukacyjna opieka wychowawcza</t>
  </si>
  <si>
    <t>Kolonie i obozy oraz inne formy wypoczynku dzieci i młodzieży szkolnej, a także szkolenia młodzieży</t>
  </si>
  <si>
    <t>Różne rozliczenia</t>
  </si>
  <si>
    <t>Różne rozliczenia finansowe</t>
  </si>
  <si>
    <t>Składki na ubezpieczenia zdrowotne...</t>
  </si>
  <si>
    <t>Pomoc społeczna</t>
  </si>
  <si>
    <t>Domy pomocy społecznej</t>
  </si>
  <si>
    <t>Ośrodki wsparcia</t>
  </si>
  <si>
    <t>Zadania w zakresie przeciwdziałania przemocy w rodzinie</t>
  </si>
  <si>
    <t>Zasiłki stałe</t>
  </si>
  <si>
    <t>Ośrodki pomocy społecznej</t>
  </si>
  <si>
    <t>Usługi opiekuńcze i specjalistyczne usługi opiekuńcze</t>
  </si>
  <si>
    <t>Pomoc w zakresie dożywiania</t>
  </si>
  <si>
    <t>włączenia wydatków na realizację programu "Pomoc państwa w zakresie dożywiania" (§ 2030)</t>
  </si>
  <si>
    <t>Pomoc dla cudzoziemców</t>
  </si>
  <si>
    <t>Rodzina</t>
  </si>
  <si>
    <t xml:space="preserve">realizacji zadań klasyfikowanych w dziale "Rodzina" </t>
  </si>
  <si>
    <t>Świadczenie wychowawcze</t>
  </si>
  <si>
    <t>Rodziny zatępcze</t>
  </si>
  <si>
    <t>Działalność ośrodków adopcyjnych</t>
  </si>
  <si>
    <t>Działalność placówek opiekuńczo-wychowawczych</t>
  </si>
  <si>
    <t>Wojewódzki Zespół do Spraw Orzekania o Niepełnosprawności</t>
  </si>
  <si>
    <t>Pozostałe zadania w zakresie polityki społecznej</t>
  </si>
  <si>
    <t>Zespoły ds. orzekania o niepełnosprawności</t>
  </si>
  <si>
    <t xml:space="preserve"> </t>
  </si>
  <si>
    <t>Wojewódzka Stacja Sanitarno-Epidemiologiczna</t>
  </si>
  <si>
    <t>Inspekcja Sanitarna</t>
  </si>
  <si>
    <t>Woj. Inspektorat Farmaceutyczny</t>
  </si>
  <si>
    <t>Inspekcja Farmaceutyczna</t>
  </si>
  <si>
    <t>Woj. Inspektorat Ochrony Środowiska</t>
  </si>
  <si>
    <t>Inspekcja Ochrony Środowiska</t>
  </si>
  <si>
    <t>Wojewódzki  Urząd Ochrony Zabytków</t>
  </si>
  <si>
    <t>Kultura i ochrona dziedzictwa narodowego</t>
  </si>
  <si>
    <t>Ochrona zabytków i opieka nad zabytkami</t>
  </si>
  <si>
    <t>Wojewódzkie Urzędy Ochrony Zabytków</t>
  </si>
  <si>
    <t>Biuro Organizacji i Kadr ZUW</t>
  </si>
  <si>
    <t>Urzędy wojewódzkie</t>
  </si>
  <si>
    <t>Komisje egzaminacyjne</t>
  </si>
  <si>
    <t xml:space="preserve">Ministerstwo Skarbu Państwa w likwidacji </t>
  </si>
  <si>
    <t>System Wspomagania Dowodzenia Państwowego Ratownictwa Medycznego</t>
  </si>
  <si>
    <t>Koordynacja systemów zabezpieczenia społecznego w obszarze świadczeń rodzinnych oraz świadczenia wychowawczego</t>
  </si>
  <si>
    <t>Wydz. Finansów i Budżetu ZUW</t>
  </si>
  <si>
    <t>Turystyka</t>
  </si>
  <si>
    <t>Funkcjonowanie wojewódzkich rad dialogu społecznego</t>
  </si>
  <si>
    <t>Wymiar sprawiedliwości</t>
  </si>
  <si>
    <t>Nieodpłatna pomoc prawna</t>
  </si>
  <si>
    <t>Rezerwy ogólne i celowe</t>
  </si>
  <si>
    <t xml:space="preserve">Pozostała działalność </t>
  </si>
  <si>
    <t>Wydz. Spraw Obywatelskich i Cudzoziemców ZUW</t>
  </si>
  <si>
    <t>Cmentarze</t>
  </si>
  <si>
    <t>Urzędy wojewódzkie (dowody osobiste)</t>
  </si>
  <si>
    <t>(w podziale na dysponentów)</t>
  </si>
  <si>
    <t>w tys. zł</t>
  </si>
  <si>
    <t>Załącznik nr 1 - korekta</t>
  </si>
  <si>
    <t>Zmiany między kwotami wynikającymi z projektu budżetu na rok 2018 przedłożonego przez Wojewodę a kwotami wynikającymi z projektu ustawy budżetowej na rok 2018 uchwalonego przez  Radę Ministrów  i przekazanego do Sejmu</t>
  </si>
  <si>
    <t>01008</t>
  </si>
  <si>
    <t>Melioracje wodne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</si>
  <si>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</si>
  <si>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t>Zmniejszenie hałasu i wibracji</t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</si>
  <si>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</si>
  <si>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</si>
  <si>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</si>
  <si>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</si>
  <si>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</si>
  <si>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t>Wydz. Spraw Społecznych ZUW</t>
  </si>
  <si>
    <t xml:space="preserve"> § 2010 - 3.155 tys. zł, § 2110 - 112 tys. zł</t>
  </si>
  <si>
    <t>włączenia wydatków z tytułu realizacji Krajowego Programu Przeciwdziałania Przemocy w Rodzinie (§ 2110 - 955 tys. zł, § 2230 - 50 tys. zł)</t>
  </si>
  <si>
    <t>Składki na ubezpieczenie zdrowotne opłacane za osoby pobierające niektóre świadczenia z pomocy społecznej, niektóre świadczenia rodzinne oraz za osoby uczestniczace w zajęciach w centrum integracji społecznej</t>
  </si>
  <si>
    <t>Zasiłki i pomoc w naturze oraz skł.na ubezpiecz.społeczne</t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</si>
  <si>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</si>
  <si>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t>§ 2060</t>
  </si>
  <si>
    <t>Świadczenia rodzinne, świadczenia z funduszu alimentacyjnego oraz składki na ubezpieczenia emerytalne i rentowe z ubezpieczenia społecznego</t>
  </si>
  <si>
    <t>§ 2010</t>
  </si>
  <si>
    <t>§ 2160</t>
  </si>
  <si>
    <t>Wydz. Zdrowia Publicznego ZUW</t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</si>
  <si>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</si>
  <si>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</si>
  <si>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</si>
  <si>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</si>
  <si>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</si>
  <si>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</si>
  <si>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</si>
  <si>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</si>
  <si>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</si>
  <si>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</si>
  <si>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</si>
  <si>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</si>
  <si>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</si>
  <si>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</si>
  <si>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finansowania nieodpłatnej pomocy prawnej</t>
  </si>
  <si>
    <t xml:space="preserve">Załącznik nr 1 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</si>
  <si>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</si>
  <si>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</si>
  <si>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</si>
  <si>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</si>
  <si>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</si>
  <si>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</si>
  <si>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</si>
  <si>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</si>
  <si>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</si>
  <si>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</si>
  <si>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</si>
  <si>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</si>
  <si>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</si>
  <si>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</si>
  <si>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</si>
  <si>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</si>
  <si>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</si>
  <si>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</si>
  <si>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</si>
  <si>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</si>
  <si>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</si>
  <si>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Wyszczególnienie</t>
  </si>
  <si>
    <t xml:space="preserve">Wynagrodzenie </t>
  </si>
  <si>
    <t>w tym</t>
  </si>
  <si>
    <t>wynagr. łącznie z podwyżkami</t>
  </si>
  <si>
    <t>dodatkowe wynagr. roczne</t>
  </si>
  <si>
    <t xml:space="preserve">O G Ó Ł E M </t>
  </si>
  <si>
    <t xml:space="preserve"> - członkowie korpusu służby cywilnej </t>
  </si>
  <si>
    <t xml:space="preserve"> - osoby zajmujące kierown.stanow.państwowe</t>
  </si>
  <si>
    <t xml:space="preserve"> - osoby nieobjęte mnożnikowymi systemami wynagr.</t>
  </si>
  <si>
    <t xml:space="preserve"> - żołnierze zawodowi i funkcjonariusze</t>
  </si>
  <si>
    <t>Państwowa Straż Rybacka    (osoby nieobj.mnożnik.syst. wynagr.)</t>
  </si>
  <si>
    <t>Inspekcja Jakości Handl. Art. Rolno-Spożywczych</t>
  </si>
  <si>
    <t>z tego:     - korpus służby cywilnej</t>
  </si>
  <si>
    <t>Wojewódzki Inspektorat Weterynarii w Szczecinie</t>
  </si>
  <si>
    <t xml:space="preserve">              - osoby nieobj.mnożnik.syst.wynagr.</t>
  </si>
  <si>
    <t>Inspekcja Ochrony Roślin i Nasiennictwa</t>
  </si>
  <si>
    <t>Wojewódzki Inspektorat Inspekcji Handlowej w Szczecinie</t>
  </si>
  <si>
    <t xml:space="preserve">Handel </t>
  </si>
  <si>
    <t>Wojewódzki Inspektorat Inspekcji Transportu Drogowego w Szczecinie</t>
  </si>
  <si>
    <t>Wojewódzki Inspektorat Inspekcji Sanitarnej</t>
  </si>
  <si>
    <t>Wojewódzki Inspektorat Farmaceutyczny w Szczecinie</t>
  </si>
  <si>
    <t>Wojewódzki Inspektorat Ochrony Środowiska w Szczecinie</t>
  </si>
  <si>
    <t>z tego:    - korpus służby cywilnej</t>
  </si>
  <si>
    <t xml:space="preserve">             - osoby nieobj.mnożnik.syst.wynagr.</t>
  </si>
  <si>
    <t>Kuratoria Oświaty</t>
  </si>
  <si>
    <t>Wojewódzki Urząd Ochrony Zabytków w Szczecinie</t>
  </si>
  <si>
    <t>Komenda Wojewódzka Państwowej Straży Pożarnej w Szczecinie</t>
  </si>
  <si>
    <t>Komendy wojewódzkie PSP</t>
  </si>
  <si>
    <t xml:space="preserve">              - funkcjonariusze</t>
  </si>
  <si>
    <t>Wojewódzki Inspektorat Nadzoru Budowlanego w Szczecinie</t>
  </si>
  <si>
    <t xml:space="preserve">Zachodniopomorski Urząd Wojewódzki </t>
  </si>
  <si>
    <t>Biuro Organizacji i Kadr</t>
  </si>
  <si>
    <t>Urzędy wojewódzkie, z tego:</t>
  </si>
  <si>
    <t xml:space="preserve"> - korpus służby cywilnej </t>
  </si>
  <si>
    <t>System powiadomiania ratunkowego</t>
  </si>
  <si>
    <t>System Wspomagania Dowodzenia Państowego Ratownictwa Medycznego</t>
  </si>
  <si>
    <t xml:space="preserve">                  w tym: PO IiŚ (PT) 2014-2020</t>
  </si>
  <si>
    <t>z tego:   - korpus służby cywilnej:</t>
  </si>
  <si>
    <t xml:space="preserve"> - osoby nieobj.mnożnik.syst.wynagr.</t>
  </si>
  <si>
    <t>Działalność dyspozytorni medycznych</t>
  </si>
  <si>
    <t xml:space="preserve">Zespoły d/s orzekania o stopniu niepełnosprawności  </t>
  </si>
  <si>
    <t xml:space="preserve">              FBW</t>
  </si>
  <si>
    <t>Wojewódzki Inspektorat Inspekcji Ochrony Roślin i Nasiennictwa                               w Koszalinie</t>
  </si>
  <si>
    <t>Wojewódzki  Inspektorat Jakości Handlowej Artykułów Rolno-Spożywczych                    w Szczecinie</t>
  </si>
  <si>
    <t xml:space="preserve">Wojewody Zachodniopomorskiego </t>
  </si>
  <si>
    <t>Załącznik Nr 12 do</t>
  </si>
  <si>
    <t>Wynagrodzenia w państwowych jednostkach budżetowych na 2022 r.</t>
  </si>
  <si>
    <t xml:space="preserve"> - inne (odprawy emerytalne)</t>
  </si>
  <si>
    <t xml:space="preserve">   w tym:  PTFE</t>
  </si>
  <si>
    <t xml:space="preserve">              FEnIKS</t>
  </si>
  <si>
    <t>Wydział Finansów i Budżetu</t>
  </si>
  <si>
    <t>według ustawy budżetowej na 2022 rok</t>
  </si>
  <si>
    <t>zarządzenia Nr     69    /2022</t>
  </si>
  <si>
    <t>z dnia       24.02.2022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</si>
</sst>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>
    <font>
      <sz val="10"/>
      <color rgb="FF000000"/>
      <name val="Arial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mo"/>
    </font>
    <font>
      <b/>
      <sz val="10"/>
      <color rgb="FFFF0000"/>
      <name val="Arimo"/>
    </font>
    <font>
      <b/>
      <sz val="10"/>
      <name val="Arial"/>
      <family val="2"/>
      <charset val="238"/>
    </font>
    <font>
      <sz val="10"/>
      <name val="Arimo"/>
    </font>
    <font>
      <sz val="10"/>
      <color rgb="FFFF0000"/>
      <name val="Arial"/>
      <family val="2"/>
      <charset val="238"/>
    </font>
    <font>
      <sz val="10"/>
      <color rgb="FFFF0000"/>
      <name val="Arimo"/>
    </font>
    <font>
      <b/>
      <sz val="10"/>
      <color rgb="FFFF0000"/>
      <name val="Arial"/>
      <family val="2"/>
      <charset val="238"/>
    </font>
    <font>
      <sz val="12"/>
      <name val="Calibri"/>
      <family val="2"/>
      <charset val="238"/>
    </font>
    <font>
      <sz val="12"/>
      <name val="Noto Sans Symbols"/>
    </font>
    <font>
      <b/>
      <sz val="11"/>
      <name val="Arimo"/>
    </font>
    <font>
      <sz val="5"/>
      <name val="Arimo"/>
    </font>
    <font>
      <b/>
      <sz val="12"/>
      <name val="Arimo"/>
    </font>
    <font>
      <i/>
      <sz val="10"/>
      <name val="Arimo"/>
    </font>
    <font>
      <sz val="1"/>
      <name val="Arial"/>
      <family val="2"/>
      <charset val="238"/>
    </font>
    <font>
      <i/>
      <sz val="10"/>
      <name val="Arial"/>
      <family val="2"/>
      <charset val="238"/>
    </font>
    <font>
      <sz val="8"/>
      <name val="Arimo"/>
    </font>
    <font>
      <sz val="10"/>
      <color theme="1"/>
      <name val="Arial"/>
      <family val="2"/>
      <charset val="238"/>
    </font>
    <font>
      <b/>
      <sz val="10"/>
      <color theme="1"/>
      <name val="Arimo"/>
    </font>
    <font>
      <b/>
      <sz val="10"/>
      <color rgb="FFFF0000"/>
      <name val="Arimo"/>
      <charset val="238"/>
    </font>
    <font>
      <sz val="10"/>
      <color rgb="FFFF0000"/>
      <name val="Arimo"/>
      <charset val="238"/>
    </font>
    <font>
      <sz val="10"/>
      <color theme="1"/>
      <name val="Arimo"/>
      <charset val="238"/>
    </font>
    <font>
      <b/>
      <sz val="10"/>
      <color theme="1"/>
      <name val="Arimo"/>
      <charset val="238"/>
    </font>
    <font>
      <i/>
      <sz val="10"/>
      <color theme="1"/>
      <name val="Arimo"/>
    </font>
    <font>
      <sz val="10"/>
      <color theme="1"/>
      <name val="Arimo"/>
    </font>
    <font>
      <i/>
      <sz val="10"/>
      <color theme="1"/>
      <name val="Arimo"/>
      <charset val="238"/>
    </font>
    <font>
      <sz val="10"/>
      <name val="Arial"/>
      <charset val="238"/>
    </font>
    <font>
      <sz val="10"/>
      <color rgb="FF000000"/>
      <name val="Arial"/>
    </font>
    <font>
      <b/>
      <sz val="12"/>
      <color theme="1"/>
      <name val="Arimo"/>
    </font>
    <font>
      <sz val="10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6">
    <xf numFmtId="0" fontId="0" fillId="0" borderId="0"/>
    <xf numFmtId="0" fontId="29" fillId="0" borderId="11"/>
    <xf numFmtId="0" fontId="30" fillId="0" borderId="11"/>
    <xf numFmtId="0" fontId="32" fillId="0" borderId="11"/>
    <xf numFmtId="0" fontId="30" fillId="0" borderId="11"/>
    <xf numFmtId="0" fontId="1" fillId="0" borderId="11"/>
  </cellStyleXfs>
  <cellXfs count="237">
    <xf numFmtId="0" fontId="0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0" xfId="0" applyNumberFormat="1" applyFont="1" applyAlignment="1"/>
    <xf numFmtId="0" fontId="1" fillId="0" borderId="7" xfId="0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8" xfId="0" applyFont="1" applyBorder="1" applyAlignment="1"/>
    <xf numFmtId="3" fontId="4" fillId="0" borderId="8" xfId="0" applyNumberFormat="1" applyFont="1" applyBorder="1" applyAlignment="1"/>
    <xf numFmtId="4" fontId="4" fillId="0" borderId="0" xfId="0" applyNumberFormat="1" applyFont="1" applyAlignment="1"/>
    <xf numFmtId="0" fontId="4" fillId="0" borderId="0" xfId="0" applyFont="1" applyAlignment="1"/>
    <xf numFmtId="0" fontId="4" fillId="0" borderId="5" xfId="0" applyFont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9" xfId="0" applyFont="1" applyBorder="1" applyAlignment="1"/>
    <xf numFmtId="3" fontId="4" fillId="0" borderId="9" xfId="0" applyNumberFormat="1" applyFont="1" applyBorder="1" applyAlignment="1"/>
    <xf numFmtId="3" fontId="5" fillId="0" borderId="9" xfId="0" applyNumberFormat="1" applyFont="1" applyBorder="1" applyAlignment="1"/>
    <xf numFmtId="3" fontId="4" fillId="0" borderId="5" xfId="0" applyNumberFormat="1" applyFont="1" applyBorder="1" applyAlignment="1"/>
    <xf numFmtId="3" fontId="1" fillId="0" borderId="10" xfId="0" applyNumberFormat="1" applyFont="1" applyBorder="1" applyAlignment="1"/>
    <xf numFmtId="3" fontId="4" fillId="0" borderId="0" xfId="0" applyNumberFormat="1" applyFont="1" applyAlignment="1"/>
    <xf numFmtId="0" fontId="4" fillId="2" borderId="10" xfId="0" applyFont="1" applyFill="1" applyBorder="1" applyAlignment="1"/>
    <xf numFmtId="0" fontId="4" fillId="2" borderId="1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wrapText="1"/>
    </xf>
    <xf numFmtId="3" fontId="4" fillId="2" borderId="10" xfId="0" applyNumberFormat="1" applyFont="1" applyFill="1" applyBorder="1" applyAlignment="1"/>
    <xf numFmtId="3" fontId="6" fillId="2" borderId="10" xfId="0" applyNumberFormat="1" applyFont="1" applyFill="1" applyBorder="1" applyAlignment="1">
      <alignment wrapText="1"/>
    </xf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 wrapText="1"/>
    </xf>
    <xf numFmtId="3" fontId="7" fillId="0" borderId="10" xfId="0" applyNumberFormat="1" applyFont="1" applyBorder="1" applyAlignment="1"/>
    <xf numFmtId="3" fontId="8" fillId="0" borderId="10" xfId="0" applyNumberFormat="1" applyFont="1" applyBorder="1" applyAlignment="1">
      <alignment wrapText="1"/>
    </xf>
    <xf numFmtId="0" fontId="7" fillId="0" borderId="0" xfId="0" applyFont="1" applyAlignment="1"/>
    <xf numFmtId="0" fontId="1" fillId="3" borderId="10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wrapText="1"/>
    </xf>
    <xf numFmtId="3" fontId="1" fillId="3" borderId="10" xfId="0" applyNumberFormat="1" applyFont="1" applyFill="1" applyBorder="1" applyAlignment="1"/>
    <xf numFmtId="3" fontId="7" fillId="3" borderId="10" xfId="0" applyNumberFormat="1" applyFont="1" applyFill="1" applyBorder="1" applyAlignment="1"/>
    <xf numFmtId="3" fontId="1" fillId="3" borderId="10" xfId="0" applyNumberFormat="1" applyFont="1" applyFill="1" applyBorder="1" applyAlignment="1">
      <alignment wrapText="1"/>
    </xf>
    <xf numFmtId="0" fontId="1" fillId="3" borderId="11" xfId="0" applyFont="1" applyFill="1" applyBorder="1" applyAlignment="1"/>
    <xf numFmtId="0" fontId="1" fillId="3" borderId="10" xfId="0" applyFont="1" applyFill="1" applyBorder="1" applyAlignment="1">
      <alignment horizontal="left" vertical="top" wrapText="1"/>
    </xf>
    <xf numFmtId="3" fontId="1" fillId="3" borderId="11" xfId="0" applyNumberFormat="1" applyFont="1" applyFill="1" applyBorder="1" applyAlignment="1"/>
    <xf numFmtId="3" fontId="8" fillId="3" borderId="10" xfId="0" applyNumberFormat="1" applyFont="1" applyFill="1" applyBorder="1" applyAlignment="1"/>
    <xf numFmtId="3" fontId="8" fillId="3" borderId="10" xfId="0" applyNumberFormat="1" applyFont="1" applyFill="1" applyBorder="1" applyAlignment="1">
      <alignment wrapText="1"/>
    </xf>
    <xf numFmtId="0" fontId="1" fillId="3" borderId="10" xfId="0" applyFont="1" applyFill="1" applyBorder="1" applyAlignment="1">
      <alignment horizontal="center" vertical="top"/>
    </xf>
    <xf numFmtId="3" fontId="9" fillId="3" borderId="10" xfId="0" applyNumberFormat="1" applyFont="1" applyFill="1" applyBorder="1" applyAlignment="1"/>
    <xf numFmtId="0" fontId="7" fillId="3" borderId="10" xfId="0" applyFont="1" applyFill="1" applyBorder="1" applyAlignment="1">
      <alignment horizontal="left" wrapText="1"/>
    </xf>
    <xf numFmtId="0" fontId="7" fillId="3" borderId="12" xfId="0" applyFont="1" applyFill="1" applyBorder="1" applyAlignment="1">
      <alignment horizontal="left" vertical="top" wrapText="1"/>
    </xf>
    <xf numFmtId="3" fontId="1" fillId="3" borderId="10" xfId="0" applyNumberFormat="1" applyFont="1" applyFill="1" applyBorder="1" applyAlignment="1">
      <alignment vertical="top"/>
    </xf>
    <xf numFmtId="3" fontId="7" fillId="3" borderId="10" xfId="0" applyNumberFormat="1" applyFont="1" applyFill="1" applyBorder="1" applyAlignment="1">
      <alignment vertical="top"/>
    </xf>
    <xf numFmtId="0" fontId="7" fillId="3" borderId="11" xfId="0" applyFont="1" applyFill="1" applyBorder="1" applyAlignment="1"/>
    <xf numFmtId="0" fontId="1" fillId="3" borderId="13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left" wrapText="1"/>
    </xf>
    <xf numFmtId="3" fontId="8" fillId="0" borderId="10" xfId="0" applyNumberFormat="1" applyFont="1" applyBorder="1" applyAlignment="1"/>
    <xf numFmtId="3" fontId="6" fillId="2" borderId="10" xfId="0" applyNumberFormat="1" applyFont="1" applyFill="1" applyBorder="1" applyAlignment="1"/>
    <xf numFmtId="3" fontId="10" fillId="2" borderId="10" xfId="0" applyNumberFormat="1" applyFont="1" applyFill="1" applyBorder="1" applyAlignment="1">
      <alignment wrapText="1"/>
    </xf>
    <xf numFmtId="0" fontId="4" fillId="2" borderId="13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left" wrapText="1"/>
    </xf>
    <xf numFmtId="0" fontId="6" fillId="0" borderId="0" xfId="0" applyFont="1" applyAlignment="1"/>
    <xf numFmtId="3" fontId="1" fillId="0" borderId="10" xfId="0" applyNumberFormat="1" applyFont="1" applyBorder="1" applyAlignment="1">
      <alignment wrapText="1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0" fontId="7" fillId="3" borderId="10" xfId="0" applyFont="1" applyFill="1" applyBorder="1" applyAlignment="1">
      <alignment horizontal="center"/>
    </xf>
    <xf numFmtId="3" fontId="7" fillId="0" borderId="0" xfId="0" applyNumberFormat="1" applyFont="1" applyAlignment="1"/>
    <xf numFmtId="0" fontId="4" fillId="2" borderId="13" xfId="0" applyFont="1" applyFill="1" applyBorder="1" applyAlignment="1"/>
    <xf numFmtId="0" fontId="4" fillId="2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/>
    </xf>
    <xf numFmtId="3" fontId="4" fillId="3" borderId="10" xfId="0" applyNumberFormat="1" applyFont="1" applyFill="1" applyBorder="1" applyAlignment="1"/>
    <xf numFmtId="0" fontId="7" fillId="3" borderId="15" xfId="0" applyFont="1" applyFill="1" applyBorder="1" applyAlignment="1"/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left" wrapText="1"/>
    </xf>
    <xf numFmtId="3" fontId="4" fillId="0" borderId="10" xfId="0" applyNumberFormat="1" applyFont="1" applyBorder="1" applyAlignment="1"/>
    <xf numFmtId="3" fontId="6" fillId="0" borderId="10" xfId="0" applyNumberFormat="1" applyFont="1" applyBorder="1" applyAlignment="1">
      <alignment wrapText="1"/>
    </xf>
    <xf numFmtId="0" fontId="1" fillId="3" borderId="13" xfId="0" applyFont="1" applyFill="1" applyBorder="1" applyAlignment="1">
      <alignment horizontal="left" wrapText="1"/>
    </xf>
    <xf numFmtId="3" fontId="6" fillId="3" borderId="10" xfId="0" applyNumberFormat="1" applyFont="1" applyFill="1" applyBorder="1" applyAlignment="1">
      <alignment wrapText="1"/>
    </xf>
    <xf numFmtId="3" fontId="6" fillId="3" borderId="12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wrapText="1"/>
    </xf>
    <xf numFmtId="3" fontId="4" fillId="2" borderId="10" xfId="0" applyNumberFormat="1" applyFont="1" applyFill="1" applyBorder="1" applyAlignment="1">
      <alignment horizontal="left" wrapText="1"/>
    </xf>
    <xf numFmtId="3" fontId="4" fillId="2" borderId="10" xfId="0" applyNumberFormat="1" applyFont="1" applyFill="1" applyBorder="1" applyAlignment="1">
      <alignment horizontal="right"/>
    </xf>
    <xf numFmtId="3" fontId="7" fillId="0" borderId="10" xfId="0" applyNumberFormat="1" applyFont="1" applyBorder="1" applyAlignment="1">
      <alignment horizontal="left" wrapText="1"/>
    </xf>
    <xf numFmtId="3" fontId="7" fillId="0" borderId="10" xfId="0" applyNumberFormat="1" applyFont="1" applyBorder="1" applyAlignment="1">
      <alignment horizontal="right"/>
    </xf>
    <xf numFmtId="3" fontId="1" fillId="3" borderId="16" xfId="0" applyNumberFormat="1" applyFont="1" applyFill="1" applyBorder="1" applyAlignment="1">
      <alignment horizontal="left" wrapText="1"/>
    </xf>
    <xf numFmtId="3" fontId="7" fillId="3" borderId="10" xfId="0" applyNumberFormat="1" applyFont="1" applyFill="1" applyBorder="1" applyAlignment="1">
      <alignment horizontal="right"/>
    </xf>
    <xf numFmtId="0" fontId="8" fillId="0" borderId="10" xfId="0" applyFont="1" applyBorder="1" applyAlignment="1"/>
    <xf numFmtId="0" fontId="1" fillId="3" borderId="16" xfId="0" applyFont="1" applyFill="1" applyBorder="1" applyAlignment="1">
      <alignment horizontal="left" vertical="top" wrapText="1"/>
    </xf>
    <xf numFmtId="3" fontId="5" fillId="0" borderId="10" xfId="0" applyNumberFormat="1" applyFont="1" applyBorder="1" applyAlignment="1"/>
    <xf numFmtId="3" fontId="9" fillId="0" borderId="10" xfId="0" applyNumberFormat="1" applyFont="1" applyBorder="1" applyAlignment="1"/>
    <xf numFmtId="3" fontId="8" fillId="3" borderId="10" xfId="0" applyNumberFormat="1" applyFont="1" applyFill="1" applyBorder="1" applyAlignment="1">
      <alignment vertical="top" wrapText="1"/>
    </xf>
    <xf numFmtId="0" fontId="7" fillId="3" borderId="11" xfId="0" applyFont="1" applyFill="1" applyBorder="1" applyAlignment="1">
      <alignment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3" fontId="8" fillId="3" borderId="10" xfId="0" applyNumberFormat="1" applyFont="1" applyFill="1" applyBorder="1" applyAlignment="1">
      <alignment horizontal="left" wrapText="1"/>
    </xf>
    <xf numFmtId="3" fontId="10" fillId="0" borderId="10" xfId="0" applyNumberFormat="1" applyFont="1" applyBorder="1" applyAlignment="1">
      <alignment wrapText="1"/>
    </xf>
    <xf numFmtId="0" fontId="7" fillId="0" borderId="10" xfId="0" applyFont="1" applyBorder="1" applyAlignment="1">
      <alignment wrapText="1"/>
    </xf>
    <xf numFmtId="0" fontId="1" fillId="0" borderId="10" xfId="0" applyFont="1" applyBorder="1" applyAlignment="1">
      <alignment horizontal="left"/>
    </xf>
    <xf numFmtId="0" fontId="1" fillId="0" borderId="10" xfId="0" applyFont="1" applyBorder="1" applyAlignment="1"/>
    <xf numFmtId="3" fontId="1" fillId="0" borderId="5" xfId="0" applyNumberFormat="1" applyFont="1" applyBorder="1" applyAlignment="1"/>
    <xf numFmtId="0" fontId="7" fillId="0" borderId="10" xfId="0" applyFont="1" applyBorder="1" applyAlignment="1">
      <alignment horizontal="center" vertical="top"/>
    </xf>
    <xf numFmtId="0" fontId="7" fillId="0" borderId="17" xfId="0" applyFont="1" applyBorder="1" applyAlignment="1">
      <alignment horizontal="center"/>
    </xf>
    <xf numFmtId="0" fontId="7" fillId="0" borderId="17" xfId="0" applyFont="1" applyBorder="1" applyAlignment="1">
      <alignment horizontal="left" wrapText="1"/>
    </xf>
    <xf numFmtId="3" fontId="1" fillId="0" borderId="17" xfId="0" applyNumberFormat="1" applyFont="1" applyBorder="1" applyAlignment="1"/>
    <xf numFmtId="0" fontId="8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/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horizontal="center" vertical="top"/>
    </xf>
    <xf numFmtId="0" fontId="1" fillId="0" borderId="10" xfId="0" applyFont="1" applyBorder="1" applyAlignment="1">
      <alignment horizontal="left" vertical="top" wrapText="1"/>
    </xf>
    <xf numFmtId="3" fontId="8" fillId="0" borderId="9" xfId="0" applyNumberFormat="1" applyFont="1" applyBorder="1" applyAlignment="1">
      <alignment wrapText="1"/>
    </xf>
    <xf numFmtId="0" fontId="4" fillId="3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left" wrapText="1"/>
    </xf>
    <xf numFmtId="3" fontId="5" fillId="3" borderId="10" xfId="0" applyNumberFormat="1" applyFont="1" applyFill="1" applyBorder="1" applyAlignment="1"/>
    <xf numFmtId="0" fontId="4" fillId="3" borderId="11" xfId="0" applyFont="1" applyFill="1" applyBorder="1" applyAlignment="1"/>
    <xf numFmtId="3" fontId="1" fillId="3" borderId="10" xfId="0" applyNumberFormat="1" applyFont="1" applyFill="1" applyBorder="1" applyAlignment="1">
      <alignment vertical="top" wrapText="1"/>
    </xf>
    <xf numFmtId="3" fontId="1" fillId="3" borderId="10" xfId="0" applyNumberFormat="1" applyFont="1" applyFill="1" applyBorder="1" applyAlignment="1">
      <alignment horizontal="left" wrapText="1"/>
    </xf>
    <xf numFmtId="3" fontId="8" fillId="0" borderId="5" xfId="0" applyNumberFormat="1" applyFont="1" applyBorder="1" applyAlignment="1"/>
    <xf numFmtId="3" fontId="1" fillId="3" borderId="16" xfId="0" applyNumberFormat="1" applyFont="1" applyFill="1" applyBorder="1" applyAlignment="1">
      <alignment horizontal="left" vertical="top" wrapText="1"/>
    </xf>
    <xf numFmtId="3" fontId="1" fillId="3" borderId="13" xfId="0" applyNumberFormat="1" applyFont="1" applyFill="1" applyBorder="1" applyAlignment="1"/>
    <xf numFmtId="3" fontId="1" fillId="0" borderId="17" xfId="0" applyNumberFormat="1" applyFont="1" applyBorder="1" applyAlignment="1">
      <alignment wrapText="1"/>
    </xf>
    <xf numFmtId="3" fontId="0" fillId="0" borderId="0" xfId="0" applyNumberFormat="1" applyAlignment="1">
      <alignment horizontal="right"/>
    </xf>
    <xf numFmtId="0" fontId="1" fillId="0" borderId="11" xfId="3" applyFont="1"/>
    <xf numFmtId="0" fontId="7" fillId="0" borderId="11" xfId="3" applyFont="1"/>
    <xf numFmtId="0" fontId="1" fillId="0" borderId="11" xfId="3" applyFont="1" applyAlignment="1">
      <alignment horizontal="center"/>
    </xf>
    <xf numFmtId="3" fontId="7" fillId="0" borderId="11" xfId="3" applyNumberFormat="1" applyFont="1"/>
    <xf numFmtId="3" fontId="7" fillId="0" borderId="11" xfId="3" applyNumberFormat="1" applyFont="1" applyAlignment="1">
      <alignment horizontal="right"/>
    </xf>
    <xf numFmtId="3" fontId="7" fillId="0" borderId="7" xfId="3" applyNumberFormat="1" applyFont="1" applyBorder="1" applyAlignment="1">
      <alignment horizontal="center" vertical="center"/>
    </xf>
    <xf numFmtId="3" fontId="19" fillId="0" borderId="7" xfId="3" applyNumberFormat="1" applyFont="1" applyBorder="1" applyAlignment="1">
      <alignment horizontal="center" vertical="center" wrapText="1"/>
    </xf>
    <xf numFmtId="0" fontId="14" fillId="0" borderId="7" xfId="3" applyFont="1" applyBorder="1" applyAlignment="1">
      <alignment horizontal="center"/>
    </xf>
    <xf numFmtId="0" fontId="1" fillId="0" borderId="7" xfId="3" applyFont="1" applyBorder="1" applyAlignment="1">
      <alignment horizontal="center"/>
    </xf>
    <xf numFmtId="3" fontId="7" fillId="0" borderId="7" xfId="3" applyNumberFormat="1" applyFont="1" applyBorder="1" applyAlignment="1">
      <alignment horizontal="center"/>
    </xf>
    <xf numFmtId="0" fontId="15" fillId="0" borderId="7" xfId="3" applyFont="1" applyBorder="1" applyAlignment="1">
      <alignment horizontal="center"/>
    </xf>
    <xf numFmtId="3" fontId="15" fillId="0" borderId="7" xfId="3" applyNumberFormat="1" applyFont="1" applyBorder="1"/>
    <xf numFmtId="3" fontId="31" fillId="0" borderId="7" xfId="3" applyNumberFormat="1" applyFont="1" applyBorder="1"/>
    <xf numFmtId="0" fontId="4" fillId="0" borderId="7" xfId="3" applyFont="1" applyBorder="1" applyAlignment="1">
      <alignment horizontal="center"/>
    </xf>
    <xf numFmtId="3" fontId="4" fillId="0" borderId="7" xfId="3" applyNumberFormat="1" applyFont="1" applyBorder="1"/>
    <xf numFmtId="3" fontId="21" fillId="0" borderId="7" xfId="3" applyNumberFormat="1" applyFont="1" applyBorder="1"/>
    <xf numFmtId="0" fontId="1" fillId="0" borderId="7" xfId="3" applyFont="1" applyBorder="1"/>
    <xf numFmtId="3" fontId="7" fillId="0" borderId="7" xfId="3" applyNumberFormat="1" applyFont="1" applyBorder="1" applyAlignment="1">
      <alignment horizontal="right"/>
    </xf>
    <xf numFmtId="3" fontId="27" fillId="0" borderId="7" xfId="3" applyNumberFormat="1" applyFont="1" applyBorder="1" applyAlignment="1">
      <alignment horizontal="right"/>
    </xf>
    <xf numFmtId="49" fontId="1" fillId="0" borderId="7" xfId="3" applyNumberFormat="1" applyFont="1" applyBorder="1"/>
    <xf numFmtId="0" fontId="7" fillId="2" borderId="7" xfId="3" applyFont="1" applyFill="1" applyBorder="1" applyAlignment="1">
      <alignment horizontal="center"/>
    </xf>
    <xf numFmtId="0" fontId="4" fillId="2" borderId="7" xfId="3" applyFont="1" applyFill="1" applyBorder="1" applyAlignment="1">
      <alignment horizontal="left"/>
    </xf>
    <xf numFmtId="3" fontId="21" fillId="2" borderId="7" xfId="3" applyNumberFormat="1" applyFont="1" applyFill="1" applyBorder="1" applyAlignment="1">
      <alignment horizontal="right"/>
    </xf>
    <xf numFmtId="0" fontId="16" fillId="0" borderId="7" xfId="3" applyFont="1" applyBorder="1" applyAlignment="1">
      <alignment horizontal="center"/>
    </xf>
    <xf numFmtId="0" fontId="7" fillId="0" borderId="7" xfId="3" applyFont="1" applyBorder="1" applyAlignment="1">
      <alignment horizontal="center"/>
    </xf>
    <xf numFmtId="0" fontId="16" fillId="0" borderId="7" xfId="3" applyFont="1" applyBorder="1"/>
    <xf numFmtId="3" fontId="26" fillId="0" borderId="7" xfId="3" applyNumberFormat="1" applyFont="1" applyBorder="1" applyAlignment="1">
      <alignment horizontal="right" vertical="center"/>
    </xf>
    <xf numFmtId="3" fontId="26" fillId="0" borderId="7" xfId="3" applyNumberFormat="1" applyFont="1" applyBorder="1" applyAlignment="1">
      <alignment horizontal="right"/>
    </xf>
    <xf numFmtId="0" fontId="7" fillId="0" borderId="7" xfId="3" applyFont="1" applyBorder="1" applyAlignment="1">
      <alignment horizontal="center" vertical="center"/>
    </xf>
    <xf numFmtId="0" fontId="7" fillId="0" borderId="7" xfId="3" applyFont="1" applyBorder="1" applyAlignment="1">
      <alignment horizontal="left" vertical="center" wrapText="1"/>
    </xf>
    <xf numFmtId="3" fontId="27" fillId="0" borderId="7" xfId="3" applyNumberFormat="1" applyFont="1" applyBorder="1" applyAlignment="1">
      <alignment horizontal="right" vertical="center"/>
    </xf>
    <xf numFmtId="0" fontId="1" fillId="2" borderId="7" xfId="3" applyFont="1" applyFill="1" applyBorder="1" applyAlignment="1">
      <alignment horizontal="center"/>
    </xf>
    <xf numFmtId="0" fontId="4" fillId="2" borderId="7" xfId="3" applyFont="1" applyFill="1" applyBorder="1" applyAlignment="1">
      <alignment horizontal="left" wrapText="1"/>
    </xf>
    <xf numFmtId="3" fontId="1" fillId="0" borderId="11" xfId="3" applyNumberFormat="1" applyFont="1"/>
    <xf numFmtId="0" fontId="4" fillId="2" borderId="7" xfId="3" applyFont="1" applyFill="1" applyBorder="1"/>
    <xf numFmtId="3" fontId="26" fillId="0" borderId="7" xfId="3" applyNumberFormat="1" applyFont="1" applyBorder="1"/>
    <xf numFmtId="3" fontId="27" fillId="0" borderId="7" xfId="3" applyNumberFormat="1" applyFont="1" applyBorder="1"/>
    <xf numFmtId="3" fontId="27" fillId="4" borderId="7" xfId="3" applyNumberFormat="1" applyFont="1" applyFill="1" applyBorder="1"/>
    <xf numFmtId="0" fontId="1" fillId="3" borderId="7" xfId="3" applyFont="1" applyFill="1" applyBorder="1"/>
    <xf numFmtId="3" fontId="27" fillId="5" borderId="7" xfId="3" applyNumberFormat="1" applyFont="1" applyFill="1" applyBorder="1"/>
    <xf numFmtId="0" fontId="1" fillId="3" borderId="7" xfId="3" applyFont="1" applyFill="1" applyBorder="1" applyAlignment="1">
      <alignment horizontal="left" wrapText="1"/>
    </xf>
    <xf numFmtId="3" fontId="9" fillId="5" borderId="7" xfId="3" applyNumberFormat="1" applyFont="1" applyFill="1" applyBorder="1"/>
    <xf numFmtId="0" fontId="4" fillId="2" borderId="7" xfId="3" applyFont="1" applyFill="1" applyBorder="1" applyAlignment="1">
      <alignment wrapText="1"/>
    </xf>
    <xf numFmtId="3" fontId="25" fillId="2" borderId="7" xfId="3" applyNumberFormat="1" applyFont="1" applyFill="1" applyBorder="1"/>
    <xf numFmtId="3" fontId="21" fillId="2" borderId="7" xfId="3" applyNumberFormat="1" applyFont="1" applyFill="1" applyBorder="1"/>
    <xf numFmtId="3" fontId="28" fillId="0" borderId="7" xfId="3" applyNumberFormat="1" applyFont="1" applyBorder="1"/>
    <xf numFmtId="3" fontId="24" fillId="0" borderId="7" xfId="3" applyNumberFormat="1" applyFont="1" applyBorder="1"/>
    <xf numFmtId="3" fontId="24" fillId="3" borderId="7" xfId="3" applyNumberFormat="1" applyFont="1" applyFill="1" applyBorder="1"/>
    <xf numFmtId="3" fontId="27" fillId="3" borderId="7" xfId="3" applyNumberFormat="1" applyFont="1" applyFill="1" applyBorder="1"/>
    <xf numFmtId="3" fontId="23" fillId="0" borderId="7" xfId="3" applyNumberFormat="1" applyFont="1" applyBorder="1"/>
    <xf numFmtId="0" fontId="4" fillId="2" borderId="7" xfId="3" applyFont="1" applyFill="1" applyBorder="1" applyAlignment="1">
      <alignment vertical="center" wrapText="1"/>
    </xf>
    <xf numFmtId="3" fontId="24" fillId="4" borderId="7" xfId="3" applyNumberFormat="1" applyFont="1" applyFill="1" applyBorder="1"/>
    <xf numFmtId="0" fontId="7" fillId="0" borderId="7" xfId="3" applyFont="1" applyBorder="1"/>
    <xf numFmtId="0" fontId="16" fillId="2" borderId="7" xfId="3" applyFont="1" applyFill="1" applyBorder="1" applyAlignment="1">
      <alignment horizontal="center"/>
    </xf>
    <xf numFmtId="3" fontId="23" fillId="3" borderId="7" xfId="3" applyNumberFormat="1" applyFont="1" applyFill="1" applyBorder="1"/>
    <xf numFmtId="0" fontId="4" fillId="0" borderId="7" xfId="3" applyFont="1" applyBorder="1"/>
    <xf numFmtId="3" fontId="25" fillId="0" borderId="7" xfId="3" applyNumberFormat="1" applyFont="1" applyBorder="1"/>
    <xf numFmtId="3" fontId="20" fillId="0" borderId="7" xfId="3" applyNumberFormat="1" applyFont="1" applyBorder="1"/>
    <xf numFmtId="3" fontId="22" fillId="0" borderId="7" xfId="3" applyNumberFormat="1" applyFont="1" applyBorder="1"/>
    <xf numFmtId="0" fontId="1" fillId="0" borderId="11" xfId="3" quotePrefix="1" applyFont="1"/>
    <xf numFmtId="0" fontId="18" fillId="0" borderId="7" xfId="3" applyFont="1" applyBorder="1" applyAlignment="1">
      <alignment horizontal="center"/>
    </xf>
    <xf numFmtId="0" fontId="18" fillId="0" borderId="7" xfId="3" applyFont="1" applyBorder="1"/>
    <xf numFmtId="0" fontId="1" fillId="0" borderId="7" xfId="3" applyFont="1" applyBorder="1" applyAlignment="1">
      <alignment horizontal="center" vertical="top"/>
    </xf>
    <xf numFmtId="0" fontId="1" fillId="0" borderId="7" xfId="3" applyFont="1" applyBorder="1" applyAlignment="1">
      <alignment horizontal="left"/>
    </xf>
    <xf numFmtId="0" fontId="24" fillId="0" borderId="7" xfId="3" applyFont="1" applyBorder="1"/>
    <xf numFmtId="0" fontId="1" fillId="0" borderId="7" xfId="3" applyFont="1" applyBorder="1" applyAlignment="1">
      <alignment wrapText="1"/>
    </xf>
    <xf numFmtId="3" fontId="8" fillId="0" borderId="7" xfId="3" applyNumberFormat="1" applyFont="1" applyBorder="1"/>
    <xf numFmtId="0" fontId="1" fillId="0" borderId="24" xfId="3" applyFont="1" applyBorder="1" applyAlignment="1">
      <alignment horizontal="center"/>
    </xf>
    <xf numFmtId="0" fontId="1" fillId="0" borderId="24" xfId="3" applyFont="1" applyBorder="1"/>
    <xf numFmtId="3" fontId="24" fillId="0" borderId="24" xfId="3" applyNumberFormat="1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4" xfId="0" applyFont="1" applyBorder="1"/>
    <xf numFmtId="0" fontId="1" fillId="0" borderId="1" xfId="0" applyFont="1" applyBorder="1" applyAlignment="1">
      <alignment horizontal="center" vertical="center"/>
    </xf>
    <xf numFmtId="0" fontId="3" fillId="0" borderId="5" xfId="0" applyFont="1" applyBorder="1"/>
    <xf numFmtId="0" fontId="3" fillId="0" borderId="6" xfId="0" applyFont="1" applyBorder="1"/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3" fontId="1" fillId="3" borderId="14" xfId="0" applyNumberFormat="1" applyFont="1" applyFill="1" applyBorder="1" applyAlignment="1">
      <alignment horizontal="right" vertical="center"/>
    </xf>
    <xf numFmtId="0" fontId="3" fillId="0" borderId="9" xfId="0" applyFont="1" applyBorder="1"/>
    <xf numFmtId="3" fontId="1" fillId="0" borderId="14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horizontal="center"/>
    </xf>
    <xf numFmtId="3" fontId="1" fillId="3" borderId="14" xfId="0" applyNumberFormat="1" applyFont="1" applyFill="1" applyBorder="1" applyAlignment="1">
      <alignment horizontal="right"/>
    </xf>
    <xf numFmtId="3" fontId="1" fillId="0" borderId="14" xfId="0" applyNumberFormat="1" applyFont="1" applyBorder="1" applyAlignment="1">
      <alignment horizontal="right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0" fillId="0" borderId="0" xfId="0" applyFont="1" applyAlignment="1"/>
    <xf numFmtId="0" fontId="1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3" borderId="14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/>
    </xf>
    <xf numFmtId="3" fontId="7" fillId="3" borderId="14" xfId="0" applyNumberFormat="1" applyFont="1" applyFill="1" applyBorder="1" applyAlignment="1">
      <alignment horizontal="right"/>
    </xf>
    <xf numFmtId="0" fontId="1" fillId="3" borderId="14" xfId="0" applyFont="1" applyFill="1" applyBorder="1" applyAlignment="1">
      <alignment horizontal="left" vertical="center" wrapText="1"/>
    </xf>
    <xf numFmtId="3" fontId="7" fillId="3" borderId="14" xfId="0" applyNumberFormat="1" applyFont="1" applyFill="1" applyBorder="1" applyAlignment="1">
      <alignment horizontal="right" vertical="center"/>
    </xf>
    <xf numFmtId="0" fontId="13" fillId="0" borderId="11" xfId="3" applyFont="1" applyAlignment="1">
      <alignment horizontal="center"/>
    </xf>
    <xf numFmtId="0" fontId="1" fillId="0" borderId="11" xfId="3" applyFont="1"/>
    <xf numFmtId="0" fontId="1" fillId="0" borderId="1" xfId="3" applyFont="1" applyBorder="1" applyAlignment="1">
      <alignment horizontal="center" vertical="center"/>
    </xf>
    <xf numFmtId="0" fontId="1" fillId="0" borderId="13" xfId="3" applyFont="1" applyBorder="1"/>
    <xf numFmtId="0" fontId="1" fillId="0" borderId="6" xfId="3" applyFont="1" applyBorder="1"/>
    <xf numFmtId="3" fontId="7" fillId="0" borderId="19" xfId="3" applyNumberFormat="1" applyFont="1" applyBorder="1" applyAlignment="1">
      <alignment horizontal="center" vertical="center"/>
    </xf>
    <xf numFmtId="0" fontId="1" fillId="0" borderId="20" xfId="3" applyFont="1" applyBorder="1"/>
    <xf numFmtId="0" fontId="1" fillId="0" borderId="21" xfId="3" applyFont="1" applyBorder="1"/>
    <xf numFmtId="0" fontId="1" fillId="0" borderId="22" xfId="3" applyFont="1" applyBorder="1"/>
    <xf numFmtId="0" fontId="1" fillId="0" borderId="18" xfId="3" applyFont="1" applyBorder="1"/>
    <xf numFmtId="0" fontId="1" fillId="0" borderId="23" xfId="3" applyFont="1" applyBorder="1"/>
    <xf numFmtId="3" fontId="7" fillId="0" borderId="2" xfId="3" applyNumberFormat="1" applyFont="1" applyBorder="1" applyAlignment="1">
      <alignment horizontal="center" vertical="center"/>
    </xf>
    <xf numFmtId="0" fontId="1" fillId="0" borderId="3" xfId="3" applyFont="1" applyBorder="1"/>
    <xf numFmtId="0" fontId="1" fillId="0" borderId="4" xfId="3" applyFont="1" applyBorder="1"/>
    <xf numFmtId="3" fontId="1" fillId="0" borderId="11" xfId="5" applyNumberFormat="1" applyAlignment="1">
      <alignment horizontal="right"/>
    </xf>
  </cellXfs>
  <cellStyles count="6">
    <cellStyle name="Normalny" xfId="0" builtinId="0"/>
    <cellStyle name="Normalny 2" xfId="1" xr:uid="{00000000-0005-0000-0000-000001000000}"/>
    <cellStyle name="Normalny 2 2" xfId="5" xr:uid="{71D127E7-10FD-47DF-A862-63AEC38E5776}"/>
    <cellStyle name="Normalny 3" xfId="2" xr:uid="{00000000-0005-0000-0000-000002000000}"/>
    <cellStyle name="Normalny 3 2" xfId="3" xr:uid="{0AC8E72E-3F0E-4C66-9085-768E43A0D27E}"/>
    <cellStyle name="Normalny 4" xfId="4" xr:uid="{6F8CCDB7-F694-41E3-86A8-780A164C9C5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3"/>
  <sheetViews>
    <sheetView workbookViewId="0">
      <pane xSplit="11" ySplit="17" topLeftCell="L18" activePane="bottomRight" state="frozen"/>
      <selection pane="topRight" activeCell="L1" sqref="L1"/>
      <selection pane="bottomLeft" activeCell="A18" sqref="A18"/>
      <selection pane="bottomRight" activeCell="L18" sqref="L18"/>
    </sheetView>
  </sheetViews>
  <sheetFormatPr defaultColWidth="14.42578125" defaultRowHeight="15" customHeight="1" outlineLevelRow="2"/>
  <cols>
    <col min="1" max="1" width="5" customWidth="1"/>
    <col min="2" max="2" width="8.28515625" customWidth="1"/>
    <col min="3" max="3" width="42" customWidth="1"/>
    <col min="4" max="4" width="9.42578125" customWidth="1"/>
    <col min="5" max="6" width="11.28515625" customWidth="1"/>
    <col min="7" max="7" width="10.42578125" customWidth="1"/>
    <col min="8" max="8" width="9.42578125" customWidth="1"/>
    <col min="9" max="9" width="10.7109375" customWidth="1"/>
    <col min="10" max="10" width="14.5703125" customWidth="1"/>
    <col min="11" max="11" width="11.28515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28515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145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196" t="s">
        <v>0</v>
      </c>
      <c r="B3" s="196" t="s">
        <v>1</v>
      </c>
      <c r="C3" s="196" t="s">
        <v>2</v>
      </c>
      <c r="D3" s="196" t="s">
        <v>3</v>
      </c>
      <c r="E3" s="196" t="s">
        <v>4</v>
      </c>
      <c r="F3" s="199" t="s">
        <v>5</v>
      </c>
      <c r="G3" s="194"/>
      <c r="H3" s="194"/>
      <c r="I3" s="194"/>
      <c r="J3" s="195"/>
      <c r="K3" s="193" t="s">
        <v>146</v>
      </c>
      <c r="L3" s="194"/>
      <c r="M3" s="195"/>
      <c r="N3" s="3"/>
      <c r="O3" s="3"/>
      <c r="P3" s="3"/>
      <c r="Q3" s="3"/>
    </row>
    <row r="4" spans="1:17" ht="12.75" customHeight="1">
      <c r="A4" s="197"/>
      <c r="B4" s="197"/>
      <c r="C4" s="197"/>
      <c r="D4" s="197"/>
      <c r="E4" s="197"/>
      <c r="F4" s="200" t="s">
        <v>6</v>
      </c>
      <c r="G4" s="200" t="s">
        <v>7</v>
      </c>
      <c r="H4" s="200" t="s">
        <v>8</v>
      </c>
      <c r="I4" s="200" t="s">
        <v>9</v>
      </c>
      <c r="J4" s="207" t="s">
        <v>10</v>
      </c>
      <c r="K4" s="210" t="s">
        <v>11</v>
      </c>
      <c r="L4" s="209" t="s">
        <v>12</v>
      </c>
      <c r="M4" s="195"/>
      <c r="N4" s="3"/>
      <c r="O4" s="3"/>
      <c r="P4" s="3"/>
      <c r="Q4" s="3"/>
    </row>
    <row r="5" spans="1:17" ht="37.5" customHeight="1">
      <c r="A5" s="197"/>
      <c r="B5" s="197"/>
      <c r="C5" s="197"/>
      <c r="D5" s="198"/>
      <c r="E5" s="198"/>
      <c r="F5" s="197"/>
      <c r="G5" s="197"/>
      <c r="H5" s="197"/>
      <c r="I5" s="197"/>
      <c r="J5" s="197"/>
      <c r="K5" s="197"/>
      <c r="L5" s="5" t="s">
        <v>13</v>
      </c>
      <c r="M5" s="208" t="s">
        <v>14</v>
      </c>
      <c r="N5" s="6"/>
      <c r="O5" s="3"/>
      <c r="P5" s="3"/>
      <c r="Q5" s="3"/>
    </row>
    <row r="6" spans="1:17" ht="13.5" customHeight="1">
      <c r="A6" s="198"/>
      <c r="B6" s="198"/>
      <c r="C6" s="198"/>
      <c r="D6" s="199" t="s">
        <v>15</v>
      </c>
      <c r="E6" s="194"/>
      <c r="F6" s="194"/>
      <c r="G6" s="194"/>
      <c r="H6" s="194"/>
      <c r="I6" s="194"/>
      <c r="J6" s="195"/>
      <c r="K6" s="204" t="s">
        <v>15</v>
      </c>
      <c r="L6" s="195"/>
      <c r="M6" s="198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204">
        <v>12</v>
      </c>
      <c r="M7" s="195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SUM(D10+D37+D41+D45+D51+D55+D59+D66+D70+D74+D78+D82+D98+D104+D113+D138+D146+D150+D154+D158+D162+D167+D207+D228)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147</v>
      </c>
      <c r="C12" s="34" t="s">
        <v>148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149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150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25.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151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152</v>
      </c>
      <c r="N100" s="38"/>
      <c r="O100" s="38"/>
      <c r="P100" s="38"/>
      <c r="Q100" s="38"/>
    </row>
    <row r="101" spans="1:17" ht="38.25" customHeight="1" outlineLevel="2">
      <c r="A101" s="214"/>
      <c r="B101" s="214">
        <v>75411</v>
      </c>
      <c r="C101" s="215" t="s">
        <v>87</v>
      </c>
      <c r="D101" s="205">
        <v>102</v>
      </c>
      <c r="E101" s="219">
        <f>F101+G102+H102+I101+J102</f>
        <v>116493</v>
      </c>
      <c r="F101" s="205">
        <v>113993</v>
      </c>
      <c r="G101" s="205"/>
      <c r="H101" s="206"/>
      <c r="I101" s="205">
        <v>2500</v>
      </c>
      <c r="J101" s="205"/>
      <c r="K101" s="205"/>
      <c r="L101" s="205">
        <v>1222</v>
      </c>
      <c r="M101" s="37" t="s">
        <v>153</v>
      </c>
      <c r="N101" s="38"/>
      <c r="O101" s="38"/>
      <c r="P101" s="38"/>
      <c r="Q101" s="38"/>
    </row>
    <row r="102" spans="1:17" ht="66" customHeight="1" outlineLevel="2">
      <c r="A102" s="202"/>
      <c r="B102" s="202"/>
      <c r="C102" s="202"/>
      <c r="D102" s="202"/>
      <c r="E102" s="202"/>
      <c r="F102" s="202"/>
      <c r="G102" s="202"/>
      <c r="H102" s="202"/>
      <c r="I102" s="202"/>
      <c r="J102" s="202"/>
      <c r="K102" s="202"/>
      <c r="L102" s="202"/>
      <c r="M102" s="37" t="s">
        <v>154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155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156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96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97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98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99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157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100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158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159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160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101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102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103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104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105</v>
      </c>
      <c r="N126" s="38"/>
      <c r="O126" s="38"/>
      <c r="P126" s="38"/>
      <c r="Q126" s="38"/>
    </row>
    <row r="127" spans="1:17" ht="12.75" customHeight="1" outlineLevel="2">
      <c r="A127" s="33"/>
      <c r="B127" s="33">
        <v>85231</v>
      </c>
      <c r="C127" s="39" t="s">
        <v>106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161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107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108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109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162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163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164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110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165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111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112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165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166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94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95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113</v>
      </c>
      <c r="D146" s="26">
        <f t="shared" ref="D146:L146" si="65">D147</f>
        <v>119</v>
      </c>
      <c r="E146" s="26">
        <f t="shared" si="65"/>
        <v>4117</v>
      </c>
      <c r="F146" s="26">
        <f t="shared" si="65"/>
        <v>3819</v>
      </c>
      <c r="G146" s="26">
        <f t="shared" si="65"/>
        <v>10</v>
      </c>
      <c r="H146" s="26">
        <f t="shared" si="65"/>
        <v>288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114</v>
      </c>
      <c r="D147" s="36">
        <f>D148</f>
        <v>119</v>
      </c>
      <c r="E147" s="36">
        <f t="shared" ref="E147:H147" si="66">SUM(E148:E149)</f>
        <v>4117</v>
      </c>
      <c r="F147" s="36">
        <f t="shared" si="66"/>
        <v>3819</v>
      </c>
      <c r="G147" s="36">
        <f t="shared" si="66"/>
        <v>10</v>
      </c>
      <c r="H147" s="36">
        <f t="shared" si="66"/>
        <v>288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115</v>
      </c>
      <c r="D148" s="35">
        <v>119</v>
      </c>
      <c r="E148" s="35">
        <f>SUM(F148:H148)</f>
        <v>4117</v>
      </c>
      <c r="F148" s="35">
        <v>3819</v>
      </c>
      <c r="G148" s="35">
        <v>10</v>
      </c>
      <c r="H148" s="21">
        <v>288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116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117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118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119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120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121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122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167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123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124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125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126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168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127</v>
      </c>
      <c r="D167" s="26">
        <f>D168+D171+D175+D188+D192+D198+D201+D204</f>
        <v>12151</v>
      </c>
      <c r="E167" s="26">
        <f t="shared" ref="E167:L167" si="81">E168+E171+E175+E188+E192+E198+E201+E195+E204</f>
        <v>44633</v>
      </c>
      <c r="F167" s="26">
        <f t="shared" si="81"/>
        <v>0</v>
      </c>
      <c r="G167" s="26">
        <f t="shared" si="81"/>
        <v>93</v>
      </c>
      <c r="H167" s="26">
        <f t="shared" si="81"/>
        <v>41639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218"/>
      <c r="B176" s="217">
        <v>75011</v>
      </c>
      <c r="C176" s="220" t="s">
        <v>128</v>
      </c>
      <c r="D176" s="221">
        <v>10800</v>
      </c>
      <c r="E176" s="201">
        <f>F182+G176+H176+I176+J176</f>
        <v>37960</v>
      </c>
      <c r="F176" s="221"/>
      <c r="G176" s="201">
        <v>75</v>
      </c>
      <c r="H176" s="203">
        <v>34984</v>
      </c>
      <c r="I176" s="201">
        <v>1674</v>
      </c>
      <c r="J176" s="201">
        <v>1227</v>
      </c>
      <c r="K176" s="201"/>
      <c r="L176" s="201">
        <v>1374</v>
      </c>
      <c r="M176" s="116" t="s">
        <v>169</v>
      </c>
      <c r="N176" s="90"/>
      <c r="O176" s="91"/>
      <c r="P176" s="49"/>
      <c r="Q176" s="49"/>
    </row>
    <row r="177" spans="1:17" ht="67.5" customHeight="1" outlineLevel="1">
      <c r="A177" s="197"/>
      <c r="B177" s="197"/>
      <c r="C177" s="197"/>
      <c r="D177" s="197"/>
      <c r="E177" s="197"/>
      <c r="F177" s="197"/>
      <c r="G177" s="197"/>
      <c r="H177" s="197"/>
      <c r="I177" s="197"/>
      <c r="J177" s="197"/>
      <c r="K177" s="197"/>
      <c r="L177" s="197"/>
      <c r="M177" s="116" t="s">
        <v>170</v>
      </c>
      <c r="N177" s="49"/>
      <c r="O177" s="91"/>
      <c r="P177" s="49"/>
      <c r="Q177" s="49"/>
    </row>
    <row r="178" spans="1:17" ht="55.5" customHeight="1" outlineLevel="1">
      <c r="A178" s="197"/>
      <c r="B178" s="197"/>
      <c r="C178" s="197"/>
      <c r="D178" s="197"/>
      <c r="E178" s="197"/>
      <c r="F178" s="197"/>
      <c r="G178" s="197"/>
      <c r="H178" s="197"/>
      <c r="I178" s="197"/>
      <c r="J178" s="197"/>
      <c r="K178" s="197"/>
      <c r="L178" s="197"/>
      <c r="M178" s="116" t="s">
        <v>171</v>
      </c>
      <c r="N178" s="49"/>
      <c r="O178" s="91"/>
      <c r="P178" s="49"/>
      <c r="Q178" s="49"/>
    </row>
    <row r="179" spans="1:17" ht="64.5" customHeight="1" outlineLevel="1">
      <c r="A179" s="197"/>
      <c r="B179" s="197"/>
      <c r="C179" s="197"/>
      <c r="D179" s="197"/>
      <c r="E179" s="197"/>
      <c r="F179" s="197"/>
      <c r="G179" s="197"/>
      <c r="H179" s="197"/>
      <c r="I179" s="197"/>
      <c r="J179" s="197"/>
      <c r="K179" s="197"/>
      <c r="L179" s="197"/>
      <c r="M179" s="116" t="s">
        <v>172</v>
      </c>
      <c r="N179" s="49"/>
      <c r="O179" s="91"/>
      <c r="P179" s="49"/>
      <c r="Q179" s="49"/>
    </row>
    <row r="180" spans="1:17" ht="54.75" customHeight="1" outlineLevel="1">
      <c r="A180" s="197"/>
      <c r="B180" s="197"/>
      <c r="C180" s="197"/>
      <c r="D180" s="197"/>
      <c r="E180" s="197"/>
      <c r="F180" s="197"/>
      <c r="G180" s="197"/>
      <c r="H180" s="197"/>
      <c r="I180" s="197"/>
      <c r="J180" s="197"/>
      <c r="K180" s="197"/>
      <c r="L180" s="197"/>
      <c r="M180" s="116" t="s">
        <v>173</v>
      </c>
      <c r="N180" s="49"/>
      <c r="O180" s="91"/>
      <c r="P180" s="49"/>
      <c r="Q180" s="49"/>
    </row>
    <row r="181" spans="1:17" ht="29.25" customHeight="1" outlineLevel="1">
      <c r="A181" s="197"/>
      <c r="B181" s="197"/>
      <c r="C181" s="197"/>
      <c r="D181" s="197"/>
      <c r="E181" s="197"/>
      <c r="F181" s="197"/>
      <c r="G181" s="197"/>
      <c r="H181" s="197"/>
      <c r="I181" s="197"/>
      <c r="J181" s="197"/>
      <c r="K181" s="197"/>
      <c r="L181" s="197"/>
      <c r="M181" s="116" t="s">
        <v>174</v>
      </c>
      <c r="N181" s="49"/>
      <c r="O181" s="91"/>
      <c r="P181" s="49"/>
      <c r="Q181" s="49"/>
    </row>
    <row r="182" spans="1:17" ht="77.25" customHeight="1" outlineLevel="2">
      <c r="A182" s="197"/>
      <c r="B182" s="197"/>
      <c r="C182" s="197"/>
      <c r="D182" s="197"/>
      <c r="E182" s="197"/>
      <c r="F182" s="197"/>
      <c r="G182" s="197"/>
      <c r="H182" s="197"/>
      <c r="I182" s="197"/>
      <c r="J182" s="197"/>
      <c r="K182" s="197"/>
      <c r="L182" s="197"/>
      <c r="M182" s="116" t="s">
        <v>175</v>
      </c>
      <c r="N182" s="38"/>
      <c r="O182" s="92"/>
      <c r="P182" s="38"/>
      <c r="Q182" s="38"/>
    </row>
    <row r="183" spans="1:17" ht="28.5" hidden="1" customHeight="1" outlineLevel="2">
      <c r="A183" s="202"/>
      <c r="B183" s="202"/>
      <c r="C183" s="202"/>
      <c r="D183" s="202"/>
      <c r="E183" s="202"/>
      <c r="F183" s="202"/>
      <c r="G183" s="202"/>
      <c r="H183" s="202"/>
      <c r="I183" s="202"/>
      <c r="J183" s="202"/>
      <c r="K183" s="202"/>
      <c r="L183" s="202"/>
      <c r="M183" s="89" t="s">
        <v>176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129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177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130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131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178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97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98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7.25" customHeight="1" outlineLevel="1">
      <c r="A195" s="63">
        <v>853</v>
      </c>
      <c r="B195" s="63"/>
      <c r="C195" s="45" t="s">
        <v>114</v>
      </c>
      <c r="D195" s="36">
        <f>D196</f>
        <v>0</v>
      </c>
      <c r="E195" s="36">
        <f t="shared" ref="E195:H195" si="87">SUM(E196:E197)</f>
        <v>380</v>
      </c>
      <c r="F195" s="36">
        <f t="shared" si="87"/>
        <v>0</v>
      </c>
      <c r="G195" s="36">
        <f t="shared" si="87"/>
        <v>0</v>
      </c>
      <c r="H195" s="36">
        <f t="shared" si="87"/>
        <v>380</v>
      </c>
      <c r="I195" s="36"/>
      <c r="J195" s="36"/>
      <c r="K195" s="35"/>
      <c r="L195" s="35"/>
      <c r="M195" s="42"/>
      <c r="N195" s="49"/>
      <c r="O195" s="49"/>
      <c r="P195" s="49"/>
      <c r="Q195" s="49"/>
    </row>
    <row r="196" spans="1:17" ht="12.75" customHeight="1" outlineLevel="2">
      <c r="A196" s="33"/>
      <c r="B196" s="33">
        <v>85321</v>
      </c>
      <c r="C196" s="34" t="s">
        <v>115</v>
      </c>
      <c r="D196" s="35"/>
      <c r="E196" s="35">
        <f>SUM(F196:H196)</f>
        <v>380</v>
      </c>
      <c r="F196" s="35"/>
      <c r="G196" s="35"/>
      <c r="H196" s="21">
        <v>380</v>
      </c>
      <c r="I196" s="35"/>
      <c r="J196" s="35"/>
      <c r="K196" s="35"/>
      <c r="L196" s="35"/>
      <c r="M196" s="42"/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855</v>
      </c>
      <c r="B198" s="33"/>
      <c r="C198" s="45" t="s">
        <v>107</v>
      </c>
      <c r="D198" s="35">
        <f t="shared" ref="D198:L198" si="88">D199</f>
        <v>0</v>
      </c>
      <c r="E198" s="35">
        <f t="shared" si="88"/>
        <v>1488</v>
      </c>
      <c r="F198" s="35">
        <f t="shared" si="88"/>
        <v>0</v>
      </c>
      <c r="G198" s="35">
        <f t="shared" si="88"/>
        <v>0</v>
      </c>
      <c r="H198" s="35">
        <f t="shared" si="88"/>
        <v>1488</v>
      </c>
      <c r="I198" s="35">
        <f t="shared" si="88"/>
        <v>0</v>
      </c>
      <c r="J198" s="35">
        <f t="shared" si="88"/>
        <v>0</v>
      </c>
      <c r="K198" s="35">
        <f t="shared" si="88"/>
        <v>0</v>
      </c>
      <c r="L198" s="35">
        <f t="shared" si="88"/>
        <v>1488</v>
      </c>
      <c r="M198" s="31"/>
      <c r="N198" s="38"/>
      <c r="O198" s="38"/>
      <c r="P198" s="38"/>
      <c r="Q198" s="38"/>
    </row>
    <row r="199" spans="1:17" ht="102.75" customHeight="1" outlineLevel="2">
      <c r="A199" s="33"/>
      <c r="B199" s="33">
        <v>85595</v>
      </c>
      <c r="C199" s="34" t="s">
        <v>25</v>
      </c>
      <c r="D199" s="35"/>
      <c r="E199" s="35">
        <f>SUM(F199:J199)</f>
        <v>1488</v>
      </c>
      <c r="F199" s="35"/>
      <c r="G199" s="35"/>
      <c r="H199" s="35">
        <v>1488</v>
      </c>
      <c r="I199" s="35"/>
      <c r="J199" s="35"/>
      <c r="K199" s="35"/>
      <c r="L199" s="35">
        <v>1488</v>
      </c>
      <c r="M199" s="119" t="s">
        <v>179</v>
      </c>
      <c r="N199" s="38"/>
      <c r="O199" s="38"/>
      <c r="P199" s="38"/>
      <c r="Q199" s="38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33">
        <v>900</v>
      </c>
      <c r="B201" s="33"/>
      <c r="C201" s="45" t="s">
        <v>37</v>
      </c>
      <c r="D201" s="21">
        <f>D202</f>
        <v>1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90095</v>
      </c>
      <c r="C202" s="86" t="s">
        <v>25</v>
      </c>
      <c r="D202" s="21">
        <v>1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2.75" customHeight="1" outlineLevel="2">
      <c r="A203" s="33"/>
      <c r="B203" s="33"/>
      <c r="C203" s="34"/>
      <c r="D203" s="21"/>
      <c r="E203" s="52"/>
      <c r="F203" s="53"/>
      <c r="G203" s="53"/>
      <c r="H203" s="53"/>
      <c r="I203" s="53"/>
      <c r="J203" s="53"/>
      <c r="K203" s="53"/>
      <c r="L203" s="53"/>
      <c r="M203" s="31"/>
      <c r="N203" s="3"/>
      <c r="O203" s="3"/>
      <c r="P203" s="3"/>
      <c r="Q203" s="3"/>
    </row>
    <row r="204" spans="1:17" ht="12.75" customHeight="1" outlineLevel="2">
      <c r="A204" s="28">
        <v>921</v>
      </c>
      <c r="B204" s="28"/>
      <c r="C204" s="29" t="s">
        <v>124</v>
      </c>
      <c r="D204" s="21">
        <f>D205</f>
        <v>10</v>
      </c>
      <c r="E204" s="52"/>
      <c r="F204" s="53"/>
      <c r="G204" s="53"/>
      <c r="H204" s="53"/>
      <c r="I204" s="53"/>
      <c r="J204" s="53"/>
      <c r="K204" s="53"/>
      <c r="L204" s="53"/>
      <c r="M204" s="31"/>
      <c r="N204" s="3"/>
      <c r="O204" s="3"/>
      <c r="P204" s="3"/>
      <c r="Q204" s="3"/>
    </row>
    <row r="205" spans="1:17" ht="12.75" customHeight="1" outlineLevel="2">
      <c r="A205" s="33"/>
      <c r="B205" s="33">
        <v>92195</v>
      </c>
      <c r="C205" s="86" t="s">
        <v>25</v>
      </c>
      <c r="D205" s="21">
        <v>10</v>
      </c>
      <c r="E205" s="52"/>
      <c r="F205" s="53"/>
      <c r="G205" s="53"/>
      <c r="H205" s="53"/>
      <c r="I205" s="53"/>
      <c r="J205" s="53"/>
      <c r="K205" s="53"/>
      <c r="L205" s="53"/>
      <c r="M205" s="31"/>
      <c r="N205" s="3"/>
      <c r="O205" s="3"/>
      <c r="P205" s="3"/>
      <c r="Q205" s="3"/>
    </row>
    <row r="206" spans="1:17" ht="14.25" customHeight="1" outlineLevel="2">
      <c r="A206" s="61"/>
      <c r="B206" s="61"/>
      <c r="C206" s="62"/>
      <c r="D206" s="21"/>
      <c r="E206" s="53"/>
      <c r="F206" s="53"/>
      <c r="G206" s="53"/>
      <c r="H206" s="53"/>
      <c r="I206" s="53"/>
      <c r="J206" s="53"/>
      <c r="K206" s="53"/>
      <c r="L206" s="53"/>
      <c r="M206" s="31" t="s">
        <v>116</v>
      </c>
      <c r="N206" s="3"/>
      <c r="O206" s="3"/>
      <c r="P206" s="3"/>
      <c r="Q206" s="3"/>
    </row>
    <row r="207" spans="1:17" ht="12.75" customHeight="1" outlineLevel="2">
      <c r="A207" s="24"/>
      <c r="B207" s="24"/>
      <c r="C207" s="25" t="s">
        <v>133</v>
      </c>
      <c r="D207" s="26">
        <f>D212+D219+D222+D225</f>
        <v>0</v>
      </c>
      <c r="E207" s="26">
        <f>F207+G207+H207+I207+J207</f>
        <v>24725</v>
      </c>
      <c r="F207" s="26">
        <f t="shared" ref="F207:L207" si="89">F209+F212+F219+F222+F225+F216</f>
        <v>23680</v>
      </c>
      <c r="G207" s="26">
        <f t="shared" si="89"/>
        <v>295</v>
      </c>
      <c r="H207" s="26">
        <f t="shared" si="89"/>
        <v>750</v>
      </c>
      <c r="I207" s="26">
        <f t="shared" si="89"/>
        <v>0</v>
      </c>
      <c r="J207" s="26">
        <f t="shared" si="89"/>
        <v>0</v>
      </c>
      <c r="K207" s="26">
        <f t="shared" si="89"/>
        <v>0</v>
      </c>
      <c r="L207" s="26">
        <f t="shared" si="89"/>
        <v>4412</v>
      </c>
      <c r="M207" s="55"/>
      <c r="N207" s="14"/>
      <c r="O207" s="14"/>
      <c r="P207" s="14"/>
      <c r="Q207" s="14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94"/>
      <c r="N208" s="14"/>
      <c r="O208" s="14"/>
      <c r="P208" s="14"/>
      <c r="Q208" s="14"/>
    </row>
    <row r="209" spans="1:17" ht="12.75" customHeight="1" outlineLevel="2">
      <c r="A209" s="33">
        <v>630</v>
      </c>
      <c r="B209" s="33"/>
      <c r="C209" s="45" t="s">
        <v>134</v>
      </c>
      <c r="D209" s="35"/>
      <c r="E209" s="35">
        <f t="shared" ref="E209:F209" si="90">E210</f>
        <v>61</v>
      </c>
      <c r="F209" s="35">
        <f t="shared" si="90"/>
        <v>61</v>
      </c>
      <c r="G209" s="35"/>
      <c r="H209" s="35"/>
      <c r="I209" s="35"/>
      <c r="J209" s="35"/>
      <c r="K209" s="35"/>
      <c r="L209" s="35"/>
      <c r="M209" s="37"/>
      <c r="N209" s="38"/>
      <c r="O209" s="38"/>
      <c r="P209" s="38"/>
      <c r="Q209" s="38"/>
    </row>
    <row r="210" spans="1:17" ht="12.75" customHeight="1" outlineLevel="2">
      <c r="A210" s="33"/>
      <c r="B210" s="33">
        <v>63095</v>
      </c>
      <c r="C210" s="34" t="s">
        <v>25</v>
      </c>
      <c r="D210" s="35"/>
      <c r="E210" s="35">
        <f>SUM(F210:J210)</f>
        <v>61</v>
      </c>
      <c r="F210" s="35">
        <v>61</v>
      </c>
      <c r="G210" s="35"/>
      <c r="H210" s="21"/>
      <c r="I210" s="35"/>
      <c r="J210" s="35"/>
      <c r="K210" s="35"/>
      <c r="L210" s="35"/>
      <c r="M210" s="37"/>
      <c r="N210" s="38"/>
      <c r="O210" s="38"/>
      <c r="P210" s="38"/>
      <c r="Q210" s="38"/>
    </row>
    <row r="211" spans="1:17" ht="12.75" customHeight="1" outlineLevel="2">
      <c r="A211" s="70"/>
      <c r="B211" s="70"/>
      <c r="C211" s="71"/>
      <c r="D211" s="72"/>
      <c r="E211" s="72"/>
      <c r="F211" s="72"/>
      <c r="G211" s="72"/>
      <c r="H211" s="72"/>
      <c r="I211" s="72"/>
      <c r="J211" s="72"/>
      <c r="K211" s="72"/>
      <c r="L211" s="72"/>
      <c r="M211" s="73"/>
      <c r="N211" s="14"/>
      <c r="O211" s="14"/>
      <c r="P211" s="14"/>
      <c r="Q211" s="14"/>
    </row>
    <row r="212" spans="1:17" ht="12.75" customHeight="1" outlineLevel="2">
      <c r="A212" s="28">
        <v>750</v>
      </c>
      <c r="B212" s="28"/>
      <c r="C212" s="29" t="s">
        <v>76</v>
      </c>
      <c r="D212" s="21"/>
      <c r="E212" s="21">
        <f t="shared" ref="E212:F212" si="91">E214+E213</f>
        <v>19361</v>
      </c>
      <c r="F212" s="21">
        <f t="shared" si="91"/>
        <v>19361</v>
      </c>
      <c r="G212" s="21"/>
      <c r="H212" s="21"/>
      <c r="I212" s="21"/>
      <c r="J212" s="21"/>
      <c r="K212" s="21"/>
      <c r="L212" s="35">
        <f>L214+L213</f>
        <v>154</v>
      </c>
      <c r="M212" s="60"/>
      <c r="N212" s="3"/>
      <c r="O212" s="3"/>
      <c r="P212" s="3"/>
      <c r="Q212" s="3"/>
    </row>
    <row r="213" spans="1:17" ht="12.75" customHeight="1" outlineLevel="2">
      <c r="A213" s="63"/>
      <c r="B213" s="63">
        <v>75011</v>
      </c>
      <c r="C213" s="45" t="s">
        <v>128</v>
      </c>
      <c r="D213" s="35"/>
      <c r="E213" s="35">
        <f t="shared" ref="E213:E214" si="92">SUM(F213:J213)</f>
        <v>19161</v>
      </c>
      <c r="F213" s="35">
        <v>19161</v>
      </c>
      <c r="G213" s="35"/>
      <c r="H213" s="35"/>
      <c r="I213" s="35"/>
      <c r="J213" s="35"/>
      <c r="K213" s="35"/>
      <c r="L213" s="38"/>
      <c r="M213" s="37"/>
      <c r="N213" s="38"/>
      <c r="O213" s="38"/>
      <c r="P213" s="38"/>
      <c r="Q213" s="38"/>
    </row>
    <row r="214" spans="1:17" ht="43.5" customHeight="1" outlineLevel="2">
      <c r="A214" s="63"/>
      <c r="B214" s="63">
        <v>75084</v>
      </c>
      <c r="C214" s="45" t="s">
        <v>135</v>
      </c>
      <c r="D214" s="35"/>
      <c r="E214" s="35">
        <f t="shared" si="92"/>
        <v>200</v>
      </c>
      <c r="F214" s="35">
        <f>46+154</f>
        <v>200</v>
      </c>
      <c r="G214" s="35"/>
      <c r="H214" s="35"/>
      <c r="I214" s="35"/>
      <c r="J214" s="35"/>
      <c r="K214" s="35"/>
      <c r="L214" s="35">
        <v>154</v>
      </c>
      <c r="M214" s="116" t="s">
        <v>180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4.25" customHeight="1" outlineLevel="2">
      <c r="A216" s="63">
        <v>755</v>
      </c>
      <c r="B216" s="63"/>
      <c r="C216" s="45" t="s">
        <v>136</v>
      </c>
      <c r="D216" s="35"/>
      <c r="E216" s="36">
        <f t="shared" ref="E216:F216" si="93">E217</f>
        <v>4258</v>
      </c>
      <c r="F216" s="35">
        <f t="shared" si="93"/>
        <v>4258</v>
      </c>
      <c r="G216" s="35"/>
      <c r="H216" s="35"/>
      <c r="I216" s="35"/>
      <c r="J216" s="35"/>
      <c r="K216" s="35"/>
      <c r="L216" s="35">
        <f>L217</f>
        <v>4258</v>
      </c>
      <c r="M216" s="42"/>
      <c r="N216" s="38"/>
      <c r="O216" s="38"/>
      <c r="P216" s="38"/>
      <c r="Q216" s="38"/>
    </row>
    <row r="217" spans="1:17" ht="27.75" customHeight="1" outlineLevel="2">
      <c r="A217" s="63"/>
      <c r="B217" s="63">
        <v>75515</v>
      </c>
      <c r="C217" s="45" t="s">
        <v>137</v>
      </c>
      <c r="D217" s="35"/>
      <c r="E217" s="35">
        <f>SUM(F217:J217)</f>
        <v>4258</v>
      </c>
      <c r="F217" s="35">
        <v>4258</v>
      </c>
      <c r="G217" s="35"/>
      <c r="H217" s="35"/>
      <c r="I217" s="35"/>
      <c r="J217" s="35"/>
      <c r="K217" s="35"/>
      <c r="L217" s="35">
        <v>4258</v>
      </c>
      <c r="M217" s="37" t="s">
        <v>181</v>
      </c>
      <c r="N217" s="38"/>
      <c r="O217" s="38"/>
      <c r="P217" s="38"/>
      <c r="Q217" s="38"/>
    </row>
    <row r="218" spans="1:17" ht="7.5" customHeight="1" outlineLevel="2">
      <c r="A218" s="63"/>
      <c r="B218" s="63"/>
      <c r="C218" s="45"/>
      <c r="D218" s="35"/>
      <c r="E218" s="35"/>
      <c r="F218" s="35"/>
      <c r="G218" s="35"/>
      <c r="H218" s="35"/>
      <c r="I218" s="35"/>
      <c r="J218" s="35"/>
      <c r="K218" s="35"/>
      <c r="L218" s="35"/>
      <c r="M218" s="42"/>
      <c r="N218" s="38"/>
      <c r="O218" s="38"/>
      <c r="P218" s="38"/>
      <c r="Q218" s="38"/>
    </row>
    <row r="219" spans="1:17" ht="12.75" customHeight="1" outlineLevel="2">
      <c r="A219" s="33">
        <v>758</v>
      </c>
      <c r="B219" s="33"/>
      <c r="C219" s="45" t="s">
        <v>94</v>
      </c>
      <c r="D219" s="36"/>
      <c r="E219" s="36">
        <f>E220</f>
        <v>750</v>
      </c>
      <c r="F219" s="36"/>
      <c r="G219" s="36"/>
      <c r="H219" s="36">
        <f>H220</f>
        <v>750</v>
      </c>
      <c r="I219" s="36"/>
      <c r="J219" s="36"/>
      <c r="K219" s="35"/>
      <c r="L219" s="35"/>
      <c r="M219" s="42"/>
      <c r="N219" s="38"/>
      <c r="O219" s="38"/>
      <c r="P219" s="38"/>
      <c r="Q219" s="38"/>
    </row>
    <row r="220" spans="1:17" ht="12.75" customHeight="1" outlineLevel="1">
      <c r="A220" s="67"/>
      <c r="B220" s="63">
        <v>75818</v>
      </c>
      <c r="C220" s="45" t="s">
        <v>138</v>
      </c>
      <c r="D220" s="68"/>
      <c r="E220" s="35">
        <f>SUM(F220:J220)</f>
        <v>750</v>
      </c>
      <c r="F220" s="36"/>
      <c r="G220" s="68"/>
      <c r="H220" s="30">
        <v>750</v>
      </c>
      <c r="I220" s="114"/>
      <c r="J220" s="114"/>
      <c r="K220" s="41"/>
      <c r="L220" s="41"/>
      <c r="M220" s="31"/>
      <c r="N220" s="69"/>
      <c r="O220" s="69"/>
      <c r="P220" s="69"/>
      <c r="Q220" s="69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31"/>
      <c r="N221" s="38"/>
      <c r="O221" s="38"/>
      <c r="P221" s="38"/>
      <c r="Q221" s="38"/>
    </row>
    <row r="222" spans="1:17" ht="12.75" customHeight="1" outlineLevel="2">
      <c r="A222" s="63">
        <v>851</v>
      </c>
      <c r="B222" s="63"/>
      <c r="C222" s="45" t="s">
        <v>83</v>
      </c>
      <c r="D222" s="35"/>
      <c r="E222" s="35">
        <f>E223</f>
        <v>285</v>
      </c>
      <c r="F222" s="35"/>
      <c r="G222" s="35">
        <f>G223</f>
        <v>285</v>
      </c>
      <c r="H222" s="35"/>
      <c r="I222" s="35"/>
      <c r="J222" s="35"/>
      <c r="K222" s="35"/>
      <c r="L222" s="35"/>
      <c r="M222" s="37"/>
      <c r="N222" s="38"/>
      <c r="O222" s="38"/>
      <c r="P222" s="38"/>
      <c r="Q222" s="38"/>
    </row>
    <row r="223" spans="1:17" ht="12.75" customHeight="1" outlineLevel="2">
      <c r="A223" s="63"/>
      <c r="B223" s="63">
        <v>85195</v>
      </c>
      <c r="C223" s="45" t="s">
        <v>139</v>
      </c>
      <c r="D223" s="35"/>
      <c r="E223" s="120">
        <f>SUM(F223:J223)</f>
        <v>285</v>
      </c>
      <c r="F223" s="35"/>
      <c r="G223" s="35">
        <v>285</v>
      </c>
      <c r="H223" s="35"/>
      <c r="I223" s="35"/>
      <c r="J223" s="35"/>
      <c r="K223" s="35"/>
      <c r="L223" s="35"/>
      <c r="M223" s="37"/>
      <c r="N223" s="38"/>
      <c r="O223" s="38"/>
      <c r="P223" s="38"/>
      <c r="Q223" s="38"/>
    </row>
    <row r="224" spans="1:17" ht="7.5" customHeight="1" outlineLevel="2">
      <c r="A224" s="63"/>
      <c r="B224" s="63"/>
      <c r="C224" s="45"/>
      <c r="D224" s="35"/>
      <c r="E224" s="41"/>
      <c r="F224" s="41"/>
      <c r="G224" s="41"/>
      <c r="H224" s="41"/>
      <c r="I224" s="41"/>
      <c r="J224" s="41"/>
      <c r="K224" s="41"/>
      <c r="L224" s="41"/>
      <c r="M224" s="42"/>
      <c r="N224" s="38"/>
      <c r="O224" s="38"/>
      <c r="P224" s="38"/>
      <c r="Q224" s="38"/>
    </row>
    <row r="225" spans="1:17" ht="26.25" customHeight="1" outlineLevel="2">
      <c r="A225" s="28">
        <v>925</v>
      </c>
      <c r="B225" s="28"/>
      <c r="C225" s="95" t="s">
        <v>39</v>
      </c>
      <c r="D225" s="21"/>
      <c r="E225" s="21">
        <f>E226</f>
        <v>10</v>
      </c>
      <c r="F225" s="21"/>
      <c r="G225" s="21">
        <f>G226</f>
        <v>10</v>
      </c>
      <c r="H225" s="21"/>
      <c r="I225" s="21"/>
      <c r="J225" s="21"/>
      <c r="K225" s="21"/>
      <c r="L225" s="21"/>
      <c r="M225" s="60"/>
      <c r="N225" s="3"/>
      <c r="O225" s="3"/>
      <c r="P225" s="3"/>
      <c r="Q225" s="3"/>
    </row>
    <row r="226" spans="1:17" ht="12.75" customHeight="1">
      <c r="A226" s="96"/>
      <c r="B226" s="61">
        <v>92595</v>
      </c>
      <c r="C226" s="62" t="s">
        <v>25</v>
      </c>
      <c r="D226" s="97"/>
      <c r="E226" s="98">
        <f>SUM(F226:J226)</f>
        <v>10</v>
      </c>
      <c r="F226" s="97"/>
      <c r="G226" s="97">
        <v>10</v>
      </c>
      <c r="H226" s="97"/>
      <c r="I226" s="97"/>
      <c r="J226" s="21"/>
      <c r="K226" s="21"/>
      <c r="L226" s="21"/>
      <c r="M226" s="60"/>
      <c r="N226" s="3"/>
      <c r="O226" s="3"/>
      <c r="P226" s="3"/>
      <c r="Q226" s="3"/>
    </row>
    <row r="227" spans="1:17" ht="12.75" customHeight="1" outlineLevel="2">
      <c r="A227" s="28"/>
      <c r="B227" s="28"/>
      <c r="C227" s="29"/>
      <c r="D227" s="21"/>
      <c r="E227" s="53"/>
      <c r="F227" s="53"/>
      <c r="G227" s="53"/>
      <c r="H227" s="53"/>
      <c r="I227" s="53"/>
      <c r="J227" s="53"/>
      <c r="K227" s="53"/>
      <c r="L227" s="53"/>
      <c r="M227" s="31"/>
      <c r="N227" s="3"/>
      <c r="O227" s="3"/>
      <c r="P227" s="3"/>
      <c r="Q227" s="3"/>
    </row>
    <row r="228" spans="1:17" ht="29.25" customHeight="1" outlineLevel="2">
      <c r="A228" s="24"/>
      <c r="B228" s="24"/>
      <c r="C228" s="25" t="s">
        <v>140</v>
      </c>
      <c r="D228" s="26">
        <f>D229+D232</f>
        <v>100</v>
      </c>
      <c r="E228" s="26">
        <f>F228+G228+H228+I228+J228</f>
        <v>507</v>
      </c>
      <c r="F228" s="26">
        <f t="shared" ref="F228:J228" si="94">F229+F232</f>
        <v>507</v>
      </c>
      <c r="G228" s="26">
        <f t="shared" si="94"/>
        <v>0</v>
      </c>
      <c r="H228" s="26">
        <f t="shared" si="94"/>
        <v>0</v>
      </c>
      <c r="I228" s="26">
        <f t="shared" si="94"/>
        <v>0</v>
      </c>
      <c r="J228" s="26">
        <f t="shared" si="94"/>
        <v>0</v>
      </c>
      <c r="K228" s="54">
        <v>0</v>
      </c>
      <c r="L228" s="54">
        <f>L232</f>
        <v>0</v>
      </c>
      <c r="M228" s="27"/>
      <c r="N228" s="14"/>
      <c r="O228" s="14"/>
      <c r="P228" s="14"/>
      <c r="Q228" s="14"/>
    </row>
    <row r="229" spans="1:17" ht="12.75" customHeight="1" outlineLevel="2">
      <c r="A229" s="28">
        <v>710</v>
      </c>
      <c r="B229" s="99"/>
      <c r="C229" s="29" t="s">
        <v>33</v>
      </c>
      <c r="D229" s="30"/>
      <c r="E229" s="30">
        <f t="shared" ref="E229:F229" si="95">E230</f>
        <v>507</v>
      </c>
      <c r="F229" s="30">
        <f t="shared" si="95"/>
        <v>507</v>
      </c>
      <c r="G229" s="30"/>
      <c r="H229" s="30"/>
      <c r="I229" s="30"/>
      <c r="J229" s="30"/>
      <c r="K229" s="21"/>
      <c r="L229" s="21"/>
      <c r="M229" s="60"/>
      <c r="N229" s="32"/>
      <c r="O229" s="32"/>
      <c r="P229" s="32"/>
      <c r="Q229" s="32"/>
    </row>
    <row r="230" spans="1:17" ht="12.75" customHeight="1" outlineLevel="2">
      <c r="A230" s="33"/>
      <c r="B230" s="33">
        <v>71035</v>
      </c>
      <c r="C230" s="34" t="s">
        <v>141</v>
      </c>
      <c r="D230" s="35"/>
      <c r="E230" s="35">
        <f>SUM(F230:J230)</f>
        <v>507</v>
      </c>
      <c r="F230" s="35">
        <v>507</v>
      </c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8.25" customHeight="1" outlineLevel="2">
      <c r="A231" s="33"/>
      <c r="B231" s="33"/>
      <c r="C231" s="34"/>
      <c r="D231" s="35"/>
      <c r="E231" s="35"/>
      <c r="F231" s="35"/>
      <c r="G231" s="35"/>
      <c r="H231" s="35"/>
      <c r="I231" s="35"/>
      <c r="J231" s="35"/>
      <c r="K231" s="35"/>
      <c r="L231" s="35"/>
      <c r="M231" s="37"/>
      <c r="N231" s="38"/>
      <c r="O231" s="38"/>
      <c r="P231" s="38"/>
      <c r="Q231" s="38"/>
    </row>
    <row r="232" spans="1:17" ht="12.75" customHeight="1" outlineLevel="2">
      <c r="A232" s="63">
        <v>750</v>
      </c>
      <c r="B232" s="63"/>
      <c r="C232" s="45" t="s">
        <v>76</v>
      </c>
      <c r="D232" s="35">
        <f t="shared" ref="D232:E232" si="96">D233</f>
        <v>100</v>
      </c>
      <c r="E232" s="35">
        <f t="shared" si="96"/>
        <v>0</v>
      </c>
      <c r="F232" s="35"/>
      <c r="G232" s="35"/>
      <c r="H232" s="35"/>
      <c r="I232" s="35"/>
      <c r="J232" s="35"/>
      <c r="K232" s="35"/>
      <c r="L232" s="35"/>
      <c r="M232" s="37"/>
      <c r="N232" s="38"/>
      <c r="O232" s="38"/>
      <c r="P232" s="38"/>
      <c r="Q232" s="38"/>
    </row>
    <row r="233" spans="1:17" ht="12.75" customHeight="1" outlineLevel="2">
      <c r="A233" s="63"/>
      <c r="B233" s="63">
        <v>75011</v>
      </c>
      <c r="C233" s="45" t="s">
        <v>142</v>
      </c>
      <c r="D233" s="35">
        <v>100</v>
      </c>
      <c r="E233" s="35">
        <f>SUM(F233:J233)</f>
        <v>0</v>
      </c>
      <c r="F233" s="35"/>
      <c r="G233" s="35"/>
      <c r="H233" s="35"/>
      <c r="I233" s="35"/>
      <c r="J233" s="35"/>
      <c r="K233" s="35"/>
      <c r="L233" s="35"/>
      <c r="M233" s="37"/>
      <c r="N233" s="38"/>
      <c r="O233" s="38"/>
      <c r="P233" s="38"/>
      <c r="Q233" s="38"/>
    </row>
    <row r="234" spans="1:17" ht="12.75" customHeight="1" outlineLevel="2">
      <c r="A234" s="100"/>
      <c r="B234" s="100"/>
      <c r="C234" s="101"/>
      <c r="D234" s="102"/>
      <c r="E234" s="102"/>
      <c r="F234" s="102"/>
      <c r="G234" s="102"/>
      <c r="H234" s="102"/>
      <c r="I234" s="102"/>
      <c r="J234" s="102"/>
      <c r="K234" s="102"/>
      <c r="L234" s="102"/>
      <c r="M234" s="121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"/>
      <c r="B245" s="2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103"/>
      <c r="N245" s="3"/>
      <c r="O245" s="3"/>
      <c r="P245" s="3"/>
      <c r="Q245" s="3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04"/>
      <c r="B248" s="105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06"/>
      <c r="N248" s="14"/>
      <c r="O248" s="14"/>
      <c r="P248" s="14"/>
      <c r="Q248" s="14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104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14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14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14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14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14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10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10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10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14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14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14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14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14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14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14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14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14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14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14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14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14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14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1"/>
      <c r="B382" s="2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1"/>
      <c r="B383" s="2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"/>
      <c r="B384" s="2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216"/>
      <c r="B385" s="212"/>
      <c r="C385" s="212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211"/>
      <c r="B386" s="212"/>
      <c r="C386" s="212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04"/>
      <c r="B387" s="105"/>
      <c r="C387" s="105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213"/>
      <c r="B388" s="212"/>
      <c r="C388" s="212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2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2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2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"/>
      <c r="B396" s="2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105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04"/>
      <c r="B399" s="105"/>
      <c r="C399" s="14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"/>
      <c r="B408" s="2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04"/>
      <c r="B411" s="105"/>
      <c r="C411" s="14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"/>
      <c r="B412" s="2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04"/>
      <c r="B421" s="105"/>
      <c r="C421" s="14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"/>
      <c r="B424" s="2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04"/>
      <c r="B430" s="105"/>
      <c r="C430" s="14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  <row r="431" spans="1:17" ht="12.75" customHeight="1">
      <c r="A431" s="1"/>
      <c r="B431" s="2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</row>
    <row r="432" spans="1:17" ht="12.75" customHeight="1">
      <c r="A432" s="1"/>
      <c r="B432" s="2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</row>
    <row r="433" spans="1:17" ht="12.75" customHeight="1">
      <c r="A433" s="1"/>
      <c r="B433" s="2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</row>
  </sheetData>
  <mergeCells count="45">
    <mergeCell ref="F101:F102"/>
    <mergeCell ref="E101:E102"/>
    <mergeCell ref="C176:C183"/>
    <mergeCell ref="D176:D183"/>
    <mergeCell ref="D101:D102"/>
    <mergeCell ref="F176:F183"/>
    <mergeCell ref="A386:C386"/>
    <mergeCell ref="A388:C388"/>
    <mergeCell ref="A101:A102"/>
    <mergeCell ref="B101:B102"/>
    <mergeCell ref="C101:C102"/>
    <mergeCell ref="A385:C385"/>
    <mergeCell ref="B176:B183"/>
    <mergeCell ref="A176:A183"/>
    <mergeCell ref="L7:M7"/>
    <mergeCell ref="I101:I102"/>
    <mergeCell ref="H101:H102"/>
    <mergeCell ref="G4:G5"/>
    <mergeCell ref="H4:H5"/>
    <mergeCell ref="I4:I5"/>
    <mergeCell ref="J4:J5"/>
    <mergeCell ref="L101:L102"/>
    <mergeCell ref="G101:G102"/>
    <mergeCell ref="K101:K102"/>
    <mergeCell ref="J101:J102"/>
    <mergeCell ref="M5:M6"/>
    <mergeCell ref="L4:M4"/>
    <mergeCell ref="K4:K5"/>
    <mergeCell ref="K6:L6"/>
    <mergeCell ref="G176:G183"/>
    <mergeCell ref="L176:L183"/>
    <mergeCell ref="K176:K183"/>
    <mergeCell ref="E176:E183"/>
    <mergeCell ref="H176:H183"/>
    <mergeCell ref="I176:I183"/>
    <mergeCell ref="J176:J183"/>
    <mergeCell ref="K3:M3"/>
    <mergeCell ref="B3:B6"/>
    <mergeCell ref="A3:A6"/>
    <mergeCell ref="C3:C6"/>
    <mergeCell ref="D3:D5"/>
    <mergeCell ref="F3:J3"/>
    <mergeCell ref="E3:E5"/>
    <mergeCell ref="F4:F5"/>
    <mergeCell ref="D6:J6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30"/>
  <sheetViews>
    <sheetView workbookViewId="0"/>
  </sheetViews>
  <sheetFormatPr defaultColWidth="14.42578125" defaultRowHeight="15" customHeight="1" outlineLevelRow="2"/>
  <cols>
    <col min="1" max="1" width="5" customWidth="1"/>
    <col min="2" max="2" width="8.28515625" customWidth="1"/>
    <col min="3" max="3" width="42" customWidth="1"/>
    <col min="4" max="4" width="9.42578125" customWidth="1"/>
    <col min="5" max="6" width="11.28515625" customWidth="1"/>
    <col min="7" max="7" width="10.42578125" customWidth="1"/>
    <col min="8" max="8" width="9.42578125" customWidth="1"/>
    <col min="9" max="9" width="10.7109375" customWidth="1"/>
    <col min="10" max="10" width="14.5703125" customWidth="1"/>
    <col min="11" max="11" width="11.28515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28515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182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196" t="s">
        <v>0</v>
      </c>
      <c r="B3" s="196" t="s">
        <v>1</v>
      </c>
      <c r="C3" s="196" t="s">
        <v>2</v>
      </c>
      <c r="D3" s="196" t="s">
        <v>3</v>
      </c>
      <c r="E3" s="196" t="s">
        <v>4</v>
      </c>
      <c r="F3" s="199" t="s">
        <v>5</v>
      </c>
      <c r="G3" s="194"/>
      <c r="H3" s="194"/>
      <c r="I3" s="194"/>
      <c r="J3" s="195"/>
      <c r="K3" s="193" t="s">
        <v>146</v>
      </c>
      <c r="L3" s="194"/>
      <c r="M3" s="195"/>
      <c r="N3" s="3"/>
      <c r="O3" s="3"/>
      <c r="P3" s="3"/>
      <c r="Q3" s="3"/>
    </row>
    <row r="4" spans="1:17" ht="12.75" customHeight="1">
      <c r="A4" s="197"/>
      <c r="B4" s="197"/>
      <c r="C4" s="197"/>
      <c r="D4" s="197"/>
      <c r="E4" s="197"/>
      <c r="F4" s="200" t="s">
        <v>6</v>
      </c>
      <c r="G4" s="200" t="s">
        <v>7</v>
      </c>
      <c r="H4" s="200" t="s">
        <v>8</v>
      </c>
      <c r="I4" s="200" t="s">
        <v>9</v>
      </c>
      <c r="J4" s="207" t="s">
        <v>10</v>
      </c>
      <c r="K4" s="210" t="s">
        <v>11</v>
      </c>
      <c r="L4" s="209" t="s">
        <v>12</v>
      </c>
      <c r="M4" s="195"/>
      <c r="N4" s="3"/>
      <c r="O4" s="3"/>
      <c r="P4" s="3"/>
      <c r="Q4" s="3"/>
    </row>
    <row r="5" spans="1:17" ht="37.5" customHeight="1">
      <c r="A5" s="197"/>
      <c r="B5" s="197"/>
      <c r="C5" s="197"/>
      <c r="D5" s="198"/>
      <c r="E5" s="198"/>
      <c r="F5" s="197"/>
      <c r="G5" s="197"/>
      <c r="H5" s="197"/>
      <c r="I5" s="197"/>
      <c r="J5" s="197"/>
      <c r="K5" s="197"/>
      <c r="L5" s="5" t="s">
        <v>13</v>
      </c>
      <c r="M5" s="208" t="s">
        <v>14</v>
      </c>
      <c r="N5" s="6"/>
      <c r="O5" s="3"/>
      <c r="P5" s="3"/>
      <c r="Q5" s="3"/>
    </row>
    <row r="6" spans="1:17" ht="13.5" customHeight="1">
      <c r="A6" s="198"/>
      <c r="B6" s="198"/>
      <c r="C6" s="198"/>
      <c r="D6" s="199" t="s">
        <v>15</v>
      </c>
      <c r="E6" s="194"/>
      <c r="F6" s="194"/>
      <c r="G6" s="194"/>
      <c r="H6" s="194"/>
      <c r="I6" s="194"/>
      <c r="J6" s="195"/>
      <c r="K6" s="204" t="s">
        <v>15</v>
      </c>
      <c r="L6" s="195"/>
      <c r="M6" s="198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204">
        <v>12</v>
      </c>
      <c r="M7" s="195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SUM(D10+D37+D41+D45+D51+D55+D59+D66+D70+D74+D78+D82+D98+D104+D113+D138+D146+D150+D154+D158+D162+D167+D204+D225)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54">
        <v>0</v>
      </c>
      <c r="L10" s="54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147</v>
      </c>
      <c r="C12" s="34" t="s">
        <v>148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2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2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3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3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2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5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2"/>
      <c r="N20" s="38"/>
      <c r="O20" s="38"/>
      <c r="P20" s="38"/>
      <c r="Q20" s="38"/>
    </row>
    <row r="21" spans="1:17" ht="52.5" customHeight="1" outlineLevel="2">
      <c r="A21" s="33"/>
      <c r="B21" s="43">
        <v>60003</v>
      </c>
      <c r="C21" s="46" t="s">
        <v>31</v>
      </c>
      <c r="D21" s="47"/>
      <c r="E21" s="48">
        <f t="shared" si="5"/>
        <v>45000</v>
      </c>
      <c r="F21" s="47">
        <v>45000</v>
      </c>
      <c r="G21" s="47"/>
      <c r="H21" s="47"/>
      <c r="I21" s="47"/>
      <c r="J21" s="47"/>
      <c r="K21" s="47"/>
      <c r="L21" s="47">
        <v>45000</v>
      </c>
      <c r="M21" s="108" t="s">
        <v>183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1"/>
      <c r="F24" s="41"/>
      <c r="G24" s="41"/>
      <c r="H24" s="41"/>
      <c r="I24" s="41"/>
      <c r="J24" s="41"/>
      <c r="K24" s="41"/>
      <c r="L24" s="41"/>
      <c r="M24" s="42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5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1"/>
      <c r="F28" s="41"/>
      <c r="G28" s="41"/>
      <c r="H28" s="41"/>
      <c r="I28" s="41"/>
      <c r="J28" s="41"/>
      <c r="K28" s="41"/>
      <c r="L28" s="41"/>
      <c r="M28" s="42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5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5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5" t="s">
        <v>150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1"/>
      <c r="F33" s="41"/>
      <c r="G33" s="41"/>
      <c r="H33" s="41"/>
      <c r="I33" s="41"/>
      <c r="J33" s="41"/>
      <c r="K33" s="41"/>
      <c r="L33" s="41"/>
      <c r="M33" s="42"/>
      <c r="N33" s="38"/>
      <c r="O33" s="38"/>
      <c r="P33" s="38"/>
      <c r="Q33" s="38"/>
    </row>
    <row r="34" spans="1:17" ht="38.25" customHeight="1" outlineLevel="2">
      <c r="A34" s="50">
        <v>925</v>
      </c>
      <c r="B34" s="33"/>
      <c r="C34" s="51" t="s">
        <v>39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40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1"/>
      <c r="B36" s="61"/>
      <c r="C36" s="62"/>
      <c r="D36" s="21"/>
      <c r="E36" s="53"/>
      <c r="F36" s="53"/>
      <c r="G36" s="53"/>
      <c r="H36" s="53"/>
      <c r="I36" s="53"/>
      <c r="J36" s="53"/>
      <c r="K36" s="53"/>
      <c r="L36" s="53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41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54">
        <v>0</v>
      </c>
      <c r="L37" s="54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0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07"/>
      <c r="B40" s="61"/>
      <c r="C40" s="62"/>
      <c r="D40" s="21"/>
      <c r="E40" s="53"/>
      <c r="F40" s="53"/>
      <c r="G40" s="53"/>
      <c r="H40" s="53"/>
      <c r="I40" s="53"/>
      <c r="J40" s="53"/>
      <c r="K40" s="53"/>
      <c r="L40" s="53"/>
      <c r="M40" s="31"/>
      <c r="N40" s="3"/>
      <c r="O40" s="3"/>
      <c r="P40" s="3"/>
      <c r="Q40" s="3"/>
    </row>
    <row r="41" spans="1:17" ht="12.75" customHeight="1" outlineLevel="2">
      <c r="A41" s="56"/>
      <c r="B41" s="24"/>
      <c r="C41" s="25" t="s">
        <v>42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54">
        <v>0</v>
      </c>
      <c r="L41" s="54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0"/>
      <c r="N42" s="32"/>
      <c r="O42" s="32"/>
      <c r="P42" s="32"/>
      <c r="Q42" s="32"/>
    </row>
    <row r="43" spans="1:17" ht="25.5" customHeight="1" outlineLevel="2">
      <c r="A43" s="33"/>
      <c r="B43" s="33" t="s">
        <v>43</v>
      </c>
      <c r="C43" s="34" t="s">
        <v>44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1"/>
      <c r="B44" s="61"/>
      <c r="C44" s="62"/>
      <c r="D44" s="21"/>
      <c r="E44" s="53"/>
      <c r="F44" s="53"/>
      <c r="G44" s="53"/>
      <c r="H44" s="53"/>
      <c r="I44" s="53"/>
      <c r="J44" s="53"/>
      <c r="K44" s="53"/>
      <c r="L44" s="53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45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54">
        <v>0</v>
      </c>
      <c r="L45" s="54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0"/>
      <c r="N46" s="32"/>
      <c r="O46" s="32"/>
      <c r="P46" s="32"/>
      <c r="Q46" s="32"/>
    </row>
    <row r="47" spans="1:17" ht="12.75" customHeight="1" outlineLevel="2">
      <c r="A47" s="33"/>
      <c r="B47" s="33" t="s">
        <v>46</v>
      </c>
      <c r="C47" s="34" t="s">
        <v>47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48</v>
      </c>
      <c r="C48" s="34" t="s">
        <v>49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50</v>
      </c>
      <c r="C49" s="34" t="s">
        <v>51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1"/>
      <c r="B50" s="61"/>
      <c r="C50" s="62"/>
      <c r="D50" s="21"/>
      <c r="E50" s="53"/>
      <c r="F50" s="53"/>
      <c r="G50" s="53"/>
      <c r="H50" s="53"/>
      <c r="I50" s="53"/>
      <c r="J50" s="53"/>
      <c r="K50" s="53"/>
      <c r="L50" s="53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52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54">
        <v>0</v>
      </c>
      <c r="L51" s="54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0"/>
      <c r="N52" s="32"/>
      <c r="O52" s="32"/>
      <c r="P52" s="32"/>
      <c r="Q52" s="32"/>
    </row>
    <row r="53" spans="1:17" ht="24.75" customHeight="1" outlineLevel="2">
      <c r="A53" s="33"/>
      <c r="B53" s="33" t="s">
        <v>53</v>
      </c>
      <c r="C53" s="34" t="s">
        <v>54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1"/>
      <c r="B54" s="61"/>
      <c r="C54" s="62"/>
      <c r="D54" s="21"/>
      <c r="E54" s="53"/>
      <c r="F54" s="53"/>
      <c r="G54" s="53"/>
      <c r="H54" s="53"/>
      <c r="I54" s="53"/>
      <c r="J54" s="53"/>
      <c r="K54" s="53"/>
      <c r="L54" s="53"/>
      <c r="M54" s="31"/>
      <c r="N54" s="3"/>
      <c r="O54" s="3"/>
      <c r="P54" s="3"/>
      <c r="Q54" s="3"/>
    </row>
    <row r="55" spans="1:17" ht="12.75" customHeight="1" outlineLevel="2">
      <c r="A55" s="57"/>
      <c r="B55" s="57"/>
      <c r="C55" s="58" t="s">
        <v>55</v>
      </c>
      <c r="D55" s="54">
        <f t="shared" ref="D55:D56" si="21">D56</f>
        <v>57985</v>
      </c>
      <c r="E55" s="54">
        <f>F55+G55+H55+I55+J55</f>
        <v>3785</v>
      </c>
      <c r="F55" s="54">
        <f t="shared" ref="F55:J55" si="22">F56</f>
        <v>3274</v>
      </c>
      <c r="G55" s="54">
        <f t="shared" si="22"/>
        <v>0</v>
      </c>
      <c r="H55" s="54">
        <f t="shared" si="22"/>
        <v>511</v>
      </c>
      <c r="I55" s="54">
        <f t="shared" si="22"/>
        <v>0</v>
      </c>
      <c r="J55" s="54">
        <f t="shared" si="22"/>
        <v>0</v>
      </c>
      <c r="K55" s="54">
        <v>0</v>
      </c>
      <c r="L55" s="54">
        <v>0</v>
      </c>
      <c r="M55" s="27"/>
      <c r="N55" s="59"/>
      <c r="O55" s="59"/>
      <c r="P55" s="59"/>
      <c r="Q55" s="59"/>
    </row>
    <row r="56" spans="1:17" ht="12.75" customHeight="1" outlineLevel="1">
      <c r="A56" s="28">
        <v>700</v>
      </c>
      <c r="B56" s="28"/>
      <c r="C56" s="29" t="s">
        <v>56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0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57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1"/>
      <c r="B58" s="61"/>
      <c r="C58" s="62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57"/>
      <c r="B59" s="57"/>
      <c r="C59" s="58" t="s">
        <v>58</v>
      </c>
      <c r="D59" s="54">
        <f>D60+D63</f>
        <v>1</v>
      </c>
      <c r="E59" s="54">
        <f>F59+G59+H59+I59+J59</f>
        <v>6431</v>
      </c>
      <c r="F59" s="54">
        <f t="shared" ref="F59:J59" si="24">SUM(F60+F63)</f>
        <v>6188</v>
      </c>
      <c r="G59" s="54">
        <f t="shared" si="24"/>
        <v>0</v>
      </c>
      <c r="H59" s="54">
        <f t="shared" si="24"/>
        <v>38</v>
      </c>
      <c r="I59" s="54">
        <f t="shared" si="24"/>
        <v>205</v>
      </c>
      <c r="J59" s="54">
        <f t="shared" si="24"/>
        <v>0</v>
      </c>
      <c r="K59" s="54">
        <v>0</v>
      </c>
      <c r="L59" s="54">
        <v>0</v>
      </c>
      <c r="M59" s="55"/>
      <c r="N59" s="59"/>
      <c r="O59" s="59"/>
      <c r="P59" s="59"/>
      <c r="Q59" s="59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0"/>
      <c r="N60" s="3"/>
      <c r="O60" s="3"/>
      <c r="P60" s="3"/>
      <c r="Q60" s="3"/>
    </row>
    <row r="61" spans="1:17" ht="25.5" customHeight="1" outlineLevel="2">
      <c r="A61" s="33"/>
      <c r="B61" s="33" t="s">
        <v>59</v>
      </c>
      <c r="C61" s="34" t="s">
        <v>60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4"/>
      <c r="F62" s="41"/>
      <c r="G62" s="41"/>
      <c r="H62" s="41"/>
      <c r="I62" s="41"/>
      <c r="J62" s="41"/>
      <c r="K62" s="41"/>
      <c r="L62" s="41"/>
      <c r="M62" s="42"/>
      <c r="N62" s="38"/>
      <c r="O62" s="38"/>
      <c r="P62" s="38"/>
      <c r="Q62" s="38"/>
    </row>
    <row r="63" spans="1:17" ht="12.75" customHeight="1" outlineLevel="2">
      <c r="A63" s="63">
        <v>710</v>
      </c>
      <c r="B63" s="63"/>
      <c r="C63" s="45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61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1"/>
      <c r="B65" s="61"/>
      <c r="C65" s="62"/>
      <c r="D65" s="21"/>
      <c r="E65" s="21"/>
      <c r="F65" s="21"/>
      <c r="G65" s="21"/>
      <c r="H65" s="21"/>
      <c r="I65" s="21"/>
      <c r="J65" s="21"/>
      <c r="K65" s="21"/>
      <c r="L65" s="21"/>
      <c r="M65" s="60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62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54">
        <v>0</v>
      </c>
      <c r="L66" s="54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63</v>
      </c>
      <c r="B67" s="28"/>
      <c r="C67" s="29" t="s">
        <v>64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0"/>
      <c r="N67" s="32"/>
      <c r="O67" s="32"/>
      <c r="P67" s="32"/>
      <c r="Q67" s="32"/>
    </row>
    <row r="68" spans="1:17" ht="12.75" customHeight="1" outlineLevel="2">
      <c r="A68" s="33"/>
      <c r="B68" s="33" t="s">
        <v>65</v>
      </c>
      <c r="C68" s="34" t="s">
        <v>66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1"/>
      <c r="B69" s="61"/>
      <c r="C69" s="62"/>
      <c r="D69" s="21"/>
      <c r="E69" s="53"/>
      <c r="F69" s="53"/>
      <c r="G69" s="53"/>
      <c r="H69" s="53"/>
      <c r="I69" s="53"/>
      <c r="J69" s="53"/>
      <c r="K69" s="53"/>
      <c r="L69" s="53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67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54">
        <v>0</v>
      </c>
      <c r="L70" s="54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68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0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69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184</v>
      </c>
      <c r="N72" s="38"/>
      <c r="O72" s="38"/>
      <c r="P72" s="38"/>
      <c r="Q72" s="38"/>
    </row>
    <row r="73" spans="1:17" ht="12.75" customHeight="1" outlineLevel="2">
      <c r="A73" s="61"/>
      <c r="B73" s="61"/>
      <c r="C73" s="62"/>
      <c r="D73" s="21"/>
      <c r="E73" s="21"/>
      <c r="F73" s="21"/>
      <c r="G73" s="21"/>
      <c r="H73" s="21"/>
      <c r="I73" s="21"/>
      <c r="J73" s="21"/>
      <c r="K73" s="21"/>
      <c r="L73" s="21"/>
      <c r="M73" s="60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70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54">
        <v>0</v>
      </c>
      <c r="L74" s="54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71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0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72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1"/>
      <c r="B77" s="61"/>
      <c r="C77" s="62"/>
      <c r="D77" s="21"/>
      <c r="E77" s="21"/>
      <c r="F77" s="21"/>
      <c r="G77" s="21"/>
      <c r="H77" s="21"/>
      <c r="I77" s="21"/>
      <c r="J77" s="21"/>
      <c r="K77" s="21"/>
      <c r="L77" s="21"/>
      <c r="M77" s="60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73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54">
        <v>0</v>
      </c>
      <c r="L78" s="54">
        <v>0</v>
      </c>
      <c r="M78" s="27"/>
      <c r="N78" s="14"/>
      <c r="O78" s="14"/>
      <c r="P78" s="14"/>
      <c r="Q78" s="14"/>
    </row>
    <row r="79" spans="1:17" ht="12.75" customHeight="1" outlineLevel="2">
      <c r="A79" s="61">
        <v>710</v>
      </c>
      <c r="B79" s="61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0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74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1"/>
      <c r="B81" s="61"/>
      <c r="C81" s="62"/>
      <c r="D81" s="21"/>
      <c r="E81" s="53"/>
      <c r="F81" s="53"/>
      <c r="G81" s="53"/>
      <c r="H81" s="53"/>
      <c r="I81" s="53"/>
      <c r="J81" s="53"/>
      <c r="K81" s="53"/>
      <c r="L81" s="53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75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54">
        <v>0</v>
      </c>
      <c r="L82" s="54">
        <f>L96</f>
        <v>0</v>
      </c>
      <c r="M82" s="55"/>
      <c r="N82" s="14"/>
      <c r="O82" s="14"/>
      <c r="P82" s="14"/>
      <c r="Q82" s="14"/>
    </row>
    <row r="83" spans="1:17" ht="12.75" customHeight="1" outlineLevel="2">
      <c r="A83" s="61">
        <v>750</v>
      </c>
      <c r="B83" s="61"/>
      <c r="C83" s="29" t="s">
        <v>76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0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77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78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2"/>
      <c r="N85" s="38"/>
      <c r="O85" s="38"/>
      <c r="P85" s="38"/>
      <c r="Q85" s="38"/>
    </row>
    <row r="86" spans="1:17" ht="7.5" customHeight="1" outlineLevel="2">
      <c r="A86" s="33"/>
      <c r="B86" s="33"/>
      <c r="C86" s="45"/>
      <c r="D86" s="35"/>
      <c r="E86" s="41"/>
      <c r="F86" s="41"/>
      <c r="G86" s="41"/>
      <c r="H86" s="41"/>
      <c r="I86" s="41"/>
      <c r="J86" s="41"/>
      <c r="K86" s="41"/>
      <c r="L86" s="41"/>
      <c r="M86" s="42"/>
      <c r="N86" s="38"/>
      <c r="O86" s="38"/>
      <c r="P86" s="38"/>
      <c r="Q86" s="38"/>
    </row>
    <row r="87" spans="1:17" ht="12.75" customHeight="1" outlineLevel="1">
      <c r="A87" s="63">
        <v>752</v>
      </c>
      <c r="B87" s="63"/>
      <c r="C87" s="45" t="s">
        <v>79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49"/>
      <c r="O87" s="49"/>
      <c r="P87" s="49"/>
      <c r="Q87" s="49"/>
    </row>
    <row r="88" spans="1:17" ht="12.75" customHeight="1" outlineLevel="2">
      <c r="A88" s="33"/>
      <c r="B88" s="33">
        <v>75212</v>
      </c>
      <c r="C88" s="34" t="s">
        <v>80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63">
        <v>754</v>
      </c>
      <c r="B90" s="63"/>
      <c r="C90" s="45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49"/>
      <c r="O90" s="49"/>
      <c r="P90" s="49"/>
      <c r="Q90" s="49"/>
    </row>
    <row r="91" spans="1:17" ht="12.75" customHeight="1" outlineLevel="2">
      <c r="A91" s="33"/>
      <c r="B91" s="33">
        <v>75414</v>
      </c>
      <c r="C91" s="34" t="s">
        <v>81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82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1"/>
      <c r="F94" s="41"/>
      <c r="G94" s="41"/>
      <c r="H94" s="53"/>
      <c r="I94" s="41"/>
      <c r="J94" s="41"/>
      <c r="K94" s="41"/>
      <c r="L94" s="41"/>
      <c r="M94" s="42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83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1"/>
      <c r="J95" s="41"/>
      <c r="K95" s="41"/>
      <c r="L95" s="41"/>
      <c r="M95" s="42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84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1"/>
      <c r="J96" s="41"/>
      <c r="K96" s="41"/>
      <c r="L96" s="41"/>
      <c r="M96" s="42"/>
      <c r="N96" s="38"/>
      <c r="O96" s="38"/>
      <c r="P96" s="38"/>
      <c r="Q96" s="38"/>
    </row>
    <row r="97" spans="1:17" ht="12.75" customHeight="1" outlineLevel="2">
      <c r="A97" s="61"/>
      <c r="B97" s="61"/>
      <c r="C97" s="62"/>
      <c r="D97" s="21"/>
      <c r="E97" s="53"/>
      <c r="F97" s="53"/>
      <c r="G97" s="53"/>
      <c r="H97" s="53"/>
      <c r="I97" s="53"/>
      <c r="J97" s="53"/>
      <c r="K97" s="53"/>
      <c r="L97" s="53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85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54"/>
      <c r="L98" s="54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0"/>
      <c r="N99" s="64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86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185</v>
      </c>
      <c r="N100" s="38"/>
      <c r="O100" s="38"/>
      <c r="P100" s="38"/>
      <c r="Q100" s="38"/>
    </row>
    <row r="101" spans="1:17" ht="38.25" customHeight="1" outlineLevel="2">
      <c r="A101" s="214"/>
      <c r="B101" s="214">
        <v>75411</v>
      </c>
      <c r="C101" s="215" t="s">
        <v>87</v>
      </c>
      <c r="D101" s="205">
        <v>102</v>
      </c>
      <c r="E101" s="219">
        <f>F101+G102+H102+I101+J102</f>
        <v>116493</v>
      </c>
      <c r="F101" s="205">
        <v>113993</v>
      </c>
      <c r="G101" s="205"/>
      <c r="H101" s="206"/>
      <c r="I101" s="205">
        <v>2500</v>
      </c>
      <c r="J101" s="205"/>
      <c r="K101" s="205"/>
      <c r="L101" s="205">
        <v>1222</v>
      </c>
      <c r="M101" s="37" t="s">
        <v>186</v>
      </c>
      <c r="N101" s="38"/>
      <c r="O101" s="38"/>
      <c r="P101" s="38"/>
      <c r="Q101" s="38"/>
    </row>
    <row r="102" spans="1:17" ht="66" customHeight="1" outlineLevel="2">
      <c r="A102" s="202"/>
      <c r="B102" s="202"/>
      <c r="C102" s="202"/>
      <c r="D102" s="202"/>
      <c r="E102" s="202"/>
      <c r="F102" s="202"/>
      <c r="G102" s="202"/>
      <c r="H102" s="202"/>
      <c r="I102" s="202"/>
      <c r="J102" s="202"/>
      <c r="K102" s="202"/>
      <c r="L102" s="202"/>
      <c r="M102" s="37" t="s">
        <v>187</v>
      </c>
      <c r="N102" s="38"/>
      <c r="O102" s="38"/>
      <c r="P102" s="38"/>
      <c r="Q102" s="38"/>
    </row>
    <row r="103" spans="1:17" ht="12.75" customHeight="1" outlineLevel="2">
      <c r="A103" s="61"/>
      <c r="B103" s="61"/>
      <c r="C103" s="62"/>
      <c r="D103" s="21"/>
      <c r="E103" s="53"/>
      <c r="F103" s="53"/>
      <c r="G103" s="53"/>
      <c r="H103" s="53"/>
      <c r="I103" s="53"/>
      <c r="J103" s="53"/>
      <c r="K103" s="53"/>
      <c r="L103" s="53"/>
      <c r="M103" s="31"/>
      <c r="N103" s="3"/>
      <c r="O103" s="3"/>
      <c r="P103" s="3"/>
      <c r="Q103" s="3"/>
    </row>
    <row r="104" spans="1:17" ht="12.75" customHeight="1" outlineLevel="2">
      <c r="A104" s="65"/>
      <c r="B104" s="24"/>
      <c r="C104" s="25" t="s">
        <v>88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89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0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90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188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91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5" t="s">
        <v>92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3">
        <v>85412</v>
      </c>
      <c r="C111" s="39" t="s">
        <v>93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1"/>
      <c r="B112" s="109"/>
      <c r="C112" s="110"/>
      <c r="D112" s="21"/>
      <c r="E112" s="53"/>
      <c r="F112" s="53"/>
      <c r="G112" s="53"/>
      <c r="H112" s="53"/>
      <c r="I112" s="53"/>
      <c r="J112" s="53"/>
      <c r="K112" s="53"/>
      <c r="L112" s="53"/>
      <c r="M112" s="31"/>
      <c r="N112" s="3"/>
      <c r="O112" s="3"/>
      <c r="P112" s="3"/>
      <c r="Q112" s="3"/>
    </row>
    <row r="113" spans="1:17" ht="12.75" customHeight="1" outlineLevel="2">
      <c r="A113" s="24"/>
      <c r="B113" s="66"/>
      <c r="C113" s="25" t="s">
        <v>156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55"/>
      <c r="N113" s="14"/>
      <c r="O113" s="14"/>
      <c r="P113" s="14"/>
      <c r="Q113" s="14"/>
    </row>
    <row r="114" spans="1:17" ht="12.75" customHeight="1" outlineLevel="2">
      <c r="A114" s="61">
        <v>851</v>
      </c>
      <c r="B114" s="61"/>
      <c r="C114" s="29" t="s">
        <v>83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0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96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2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5" t="s">
        <v>97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2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98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99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157</v>
      </c>
      <c r="N119" s="40"/>
      <c r="O119" s="38"/>
      <c r="P119" s="38"/>
      <c r="Q119" s="38"/>
    </row>
    <row r="120" spans="1:17" ht="40.5" customHeight="1" outlineLevel="2">
      <c r="A120" s="33"/>
      <c r="B120" s="43">
        <v>85205</v>
      </c>
      <c r="C120" s="39" t="s">
        <v>100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158</v>
      </c>
      <c r="N120" s="38"/>
      <c r="O120" s="38"/>
      <c r="P120" s="38"/>
      <c r="Q120" s="38"/>
    </row>
    <row r="121" spans="1:17" ht="66.75" customHeight="1" outlineLevel="2">
      <c r="A121" s="43"/>
      <c r="B121" s="43">
        <v>85213</v>
      </c>
      <c r="C121" s="39" t="s">
        <v>159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2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160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3">
        <v>85216</v>
      </c>
      <c r="C123" s="39" t="s">
        <v>101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102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103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74" t="s">
        <v>104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105</v>
      </c>
      <c r="N126" s="38"/>
      <c r="O126" s="38"/>
      <c r="P126" s="38"/>
      <c r="Q126" s="38"/>
    </row>
    <row r="127" spans="1:17" ht="25.5" customHeight="1" outlineLevel="2">
      <c r="A127" s="33"/>
      <c r="B127" s="33">
        <v>85231</v>
      </c>
      <c r="C127" s="39" t="s">
        <v>106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75" t="s">
        <v>189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1"/>
      <c r="F129" s="41"/>
      <c r="G129" s="41"/>
      <c r="H129" s="41"/>
      <c r="I129" s="41"/>
      <c r="J129" s="41"/>
      <c r="K129" s="41"/>
      <c r="L129" s="41"/>
      <c r="M129" s="42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5" t="s">
        <v>107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76" t="s">
        <v>108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5" t="s">
        <v>109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77" t="s">
        <v>162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163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78" t="s">
        <v>164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110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78" t="s">
        <v>165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111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78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112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78" t="s">
        <v>165</v>
      </c>
      <c r="N135" s="38"/>
      <c r="O135" s="38"/>
      <c r="P135" s="38"/>
      <c r="Q135" s="38"/>
    </row>
    <row r="136" spans="1:17" ht="8.25" customHeight="1" outlineLevel="2">
      <c r="A136" s="61"/>
      <c r="B136" s="61"/>
      <c r="C136" s="62"/>
      <c r="D136" s="21"/>
      <c r="E136" s="53"/>
      <c r="F136" s="53"/>
      <c r="G136" s="53"/>
      <c r="H136" s="53"/>
      <c r="I136" s="53"/>
      <c r="J136" s="53"/>
      <c r="K136" s="53"/>
      <c r="L136" s="53"/>
      <c r="M136" s="111"/>
      <c r="N136" s="3"/>
      <c r="O136" s="3"/>
      <c r="P136" s="3"/>
      <c r="Q136" s="3"/>
    </row>
    <row r="137" spans="1:17" ht="12.75" customHeight="1" outlineLevel="2">
      <c r="A137" s="61"/>
      <c r="B137" s="61"/>
      <c r="C137" s="62"/>
      <c r="D137" s="21"/>
      <c r="E137" s="53"/>
      <c r="F137" s="53"/>
      <c r="G137" s="53"/>
      <c r="H137" s="53"/>
      <c r="I137" s="53"/>
      <c r="J137" s="53"/>
      <c r="K137" s="53"/>
      <c r="L137" s="53"/>
      <c r="M137" s="31"/>
      <c r="N137" s="3"/>
      <c r="O137" s="3"/>
      <c r="P137" s="3"/>
      <c r="Q137" s="3"/>
    </row>
    <row r="138" spans="1:17" ht="12.75" customHeight="1" outlineLevel="2">
      <c r="A138" s="24"/>
      <c r="B138" s="66"/>
      <c r="C138" s="25" t="s">
        <v>166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1">
        <v>758</v>
      </c>
      <c r="B139" s="61"/>
      <c r="C139" s="29" t="s">
        <v>94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0"/>
      <c r="N139" s="3"/>
      <c r="O139" s="3"/>
      <c r="P139" s="3"/>
      <c r="Q139" s="3"/>
    </row>
    <row r="140" spans="1:17" ht="12.75" customHeight="1" outlineLevel="1">
      <c r="A140" s="67"/>
      <c r="B140" s="63">
        <v>75814</v>
      </c>
      <c r="C140" s="45" t="s">
        <v>95</v>
      </c>
      <c r="D140" s="68"/>
      <c r="E140" s="35">
        <f>SUM(F140:J140)</f>
        <v>25854</v>
      </c>
      <c r="F140" s="36">
        <v>25854</v>
      </c>
      <c r="G140" s="68"/>
      <c r="H140" s="36"/>
      <c r="I140" s="68"/>
      <c r="J140" s="68"/>
      <c r="K140" s="35"/>
      <c r="L140" s="35"/>
      <c r="M140" s="37"/>
      <c r="N140" s="69"/>
      <c r="O140" s="69"/>
      <c r="P140" s="69"/>
      <c r="Q140" s="69"/>
    </row>
    <row r="141" spans="1:17" ht="12.75" customHeight="1" outlineLevel="2">
      <c r="A141" s="67"/>
      <c r="B141" s="112"/>
      <c r="C141" s="113"/>
      <c r="D141" s="68"/>
      <c r="E141" s="114"/>
      <c r="F141" s="114"/>
      <c r="G141" s="114"/>
      <c r="H141" s="114"/>
      <c r="I141" s="114"/>
      <c r="J141" s="114"/>
      <c r="K141" s="41"/>
      <c r="L141" s="41"/>
      <c r="M141" s="42"/>
      <c r="N141" s="115"/>
      <c r="O141" s="115"/>
      <c r="P141" s="115"/>
      <c r="Q141" s="115"/>
    </row>
    <row r="142" spans="1:17" ht="12.75" customHeight="1" outlineLevel="2">
      <c r="A142" s="33">
        <v>851</v>
      </c>
      <c r="B142" s="33"/>
      <c r="C142" s="45" t="s">
        <v>83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1"/>
      <c r="F144" s="41"/>
      <c r="G144" s="41"/>
      <c r="H144" s="41"/>
      <c r="I144" s="41"/>
      <c r="J144" s="41"/>
      <c r="K144" s="41"/>
      <c r="L144" s="41"/>
      <c r="M144" s="42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1"/>
      <c r="F145" s="41"/>
      <c r="G145" s="41"/>
      <c r="H145" s="41"/>
      <c r="I145" s="41"/>
      <c r="J145" s="41"/>
      <c r="K145" s="41"/>
      <c r="L145" s="41"/>
      <c r="M145" s="42"/>
      <c r="N145" s="38"/>
      <c r="O145" s="38"/>
      <c r="P145" s="38"/>
      <c r="Q145" s="38"/>
    </row>
    <row r="146" spans="1:17" ht="25.5" customHeight="1" outlineLevel="2">
      <c r="A146" s="24"/>
      <c r="B146" s="66"/>
      <c r="C146" s="25" t="s">
        <v>113</v>
      </c>
      <c r="D146" s="26">
        <f t="shared" ref="D146:L146" si="65">D147</f>
        <v>119</v>
      </c>
      <c r="E146" s="26">
        <f t="shared" si="65"/>
        <v>4497</v>
      </c>
      <c r="F146" s="26">
        <f t="shared" si="65"/>
        <v>3819</v>
      </c>
      <c r="G146" s="26">
        <f t="shared" si="65"/>
        <v>10</v>
      </c>
      <c r="H146" s="26">
        <f t="shared" si="65"/>
        <v>668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55"/>
      <c r="N146" s="14"/>
      <c r="O146" s="14"/>
      <c r="P146" s="14"/>
      <c r="Q146" s="14"/>
    </row>
    <row r="147" spans="1:17" ht="17.25" customHeight="1" outlineLevel="1">
      <c r="A147" s="63">
        <v>853</v>
      </c>
      <c r="B147" s="63"/>
      <c r="C147" s="45" t="s">
        <v>114</v>
      </c>
      <c r="D147" s="36">
        <f>D148</f>
        <v>119</v>
      </c>
      <c r="E147" s="36">
        <f t="shared" ref="E147:H147" si="66">SUM(E148:E149)</f>
        <v>4497</v>
      </c>
      <c r="F147" s="36">
        <f t="shared" si="66"/>
        <v>3819</v>
      </c>
      <c r="G147" s="36">
        <f t="shared" si="66"/>
        <v>10</v>
      </c>
      <c r="H147" s="36">
        <f t="shared" si="66"/>
        <v>668</v>
      </c>
      <c r="I147" s="36"/>
      <c r="J147" s="36"/>
      <c r="K147" s="35"/>
      <c r="L147" s="35"/>
      <c r="M147" s="42"/>
      <c r="N147" s="49"/>
      <c r="O147" s="49"/>
      <c r="P147" s="49"/>
      <c r="Q147" s="49"/>
    </row>
    <row r="148" spans="1:17" ht="12.75" customHeight="1" outlineLevel="2">
      <c r="A148" s="33"/>
      <c r="B148" s="33">
        <v>85321</v>
      </c>
      <c r="C148" s="34" t="s">
        <v>115</v>
      </c>
      <c r="D148" s="35">
        <v>119</v>
      </c>
      <c r="E148" s="35">
        <f>SUM(F148:H148)</f>
        <v>4497</v>
      </c>
      <c r="F148" s="35">
        <v>3819</v>
      </c>
      <c r="G148" s="35">
        <v>10</v>
      </c>
      <c r="H148" s="21">
        <v>668</v>
      </c>
      <c r="I148" s="35"/>
      <c r="J148" s="35"/>
      <c r="K148" s="35"/>
      <c r="L148" s="35"/>
      <c r="M148" s="42"/>
      <c r="N148" s="38"/>
      <c r="O148" s="38"/>
      <c r="P148" s="38"/>
      <c r="Q148" s="38"/>
    </row>
    <row r="149" spans="1:17" ht="12.75" customHeight="1" outlineLevel="2">
      <c r="A149" s="61"/>
      <c r="B149" s="61"/>
      <c r="C149" s="62"/>
      <c r="D149" s="21"/>
      <c r="E149" s="53"/>
      <c r="F149" s="53"/>
      <c r="G149" s="53"/>
      <c r="H149" s="53"/>
      <c r="I149" s="53"/>
      <c r="J149" s="53"/>
      <c r="K149" s="53"/>
      <c r="L149" s="53"/>
      <c r="M149" s="31" t="s">
        <v>116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79" t="s">
        <v>117</v>
      </c>
      <c r="D150" s="80">
        <f t="shared" ref="D150:D151" si="67">D151</f>
        <v>5152</v>
      </c>
      <c r="E150" s="80">
        <f>F150+G150+H150+I150+J150</f>
        <v>48349</v>
      </c>
      <c r="F150" s="80">
        <f t="shared" ref="F150:J150" si="68">F151</f>
        <v>0</v>
      </c>
      <c r="G150" s="80">
        <f t="shared" si="68"/>
        <v>110</v>
      </c>
      <c r="H150" s="80">
        <f t="shared" si="68"/>
        <v>48239</v>
      </c>
      <c r="I150" s="80">
        <f t="shared" si="68"/>
        <v>0</v>
      </c>
      <c r="J150" s="80">
        <f t="shared" si="68"/>
        <v>0</v>
      </c>
      <c r="K150" s="54">
        <v>0</v>
      </c>
      <c r="L150" s="54">
        <f t="shared" ref="L150:L151" si="69">L151</f>
        <v>0</v>
      </c>
      <c r="M150" s="27"/>
      <c r="N150" s="59"/>
      <c r="O150" s="59"/>
      <c r="P150" s="59"/>
      <c r="Q150" s="59"/>
    </row>
    <row r="151" spans="1:17" ht="12.75" customHeight="1" outlineLevel="2">
      <c r="A151" s="28">
        <v>851</v>
      </c>
      <c r="B151" s="70"/>
      <c r="C151" s="81" t="s">
        <v>83</v>
      </c>
      <c r="D151" s="82">
        <f t="shared" si="67"/>
        <v>5152</v>
      </c>
      <c r="E151" s="82">
        <f>E152</f>
        <v>48349</v>
      </c>
      <c r="F151" s="82"/>
      <c r="G151" s="82">
        <f t="shared" ref="G151:H151" si="70">G152</f>
        <v>110</v>
      </c>
      <c r="H151" s="82">
        <f t="shared" si="70"/>
        <v>48239</v>
      </c>
      <c r="I151" s="82"/>
      <c r="J151" s="82"/>
      <c r="K151" s="21"/>
      <c r="L151" s="21">
        <f t="shared" si="69"/>
        <v>0</v>
      </c>
      <c r="M151" s="60"/>
      <c r="N151" s="3"/>
      <c r="O151" s="3"/>
      <c r="P151" s="3"/>
      <c r="Q151" s="3"/>
    </row>
    <row r="152" spans="1:17" ht="12.75" customHeight="1" outlineLevel="2">
      <c r="A152" s="67"/>
      <c r="B152" s="63">
        <v>85132</v>
      </c>
      <c r="C152" s="83" t="s">
        <v>118</v>
      </c>
      <c r="D152" s="84">
        <v>5152</v>
      </c>
      <c r="E152" s="84">
        <f>F152+G152+H152+I152</f>
        <v>48349</v>
      </c>
      <c r="F152" s="84"/>
      <c r="G152" s="84">
        <v>110</v>
      </c>
      <c r="H152" s="82">
        <v>48239</v>
      </c>
      <c r="I152" s="84"/>
      <c r="J152" s="8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1"/>
      <c r="B153" s="61"/>
      <c r="C153" s="62"/>
      <c r="D153" s="21"/>
      <c r="E153" s="53"/>
      <c r="F153" s="53"/>
      <c r="G153" s="53"/>
      <c r="H153" s="53"/>
      <c r="I153" s="53"/>
      <c r="J153" s="53"/>
      <c r="K153" s="53"/>
      <c r="L153" s="53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119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54">
        <v>0</v>
      </c>
      <c r="L154" s="54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83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0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120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96"/>
      <c r="B157" s="61"/>
      <c r="C157" s="62"/>
      <c r="D157" s="97"/>
      <c r="E157" s="85"/>
      <c r="F157" s="85"/>
      <c r="G157" s="85"/>
      <c r="H157" s="85"/>
      <c r="I157" s="85"/>
      <c r="J157" s="53"/>
      <c r="K157" s="53"/>
      <c r="L157" s="53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121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54">
        <v>0</v>
      </c>
      <c r="L158" s="54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0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122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190</v>
      </c>
      <c r="N160" s="38"/>
      <c r="O160" s="38"/>
      <c r="P160" s="38"/>
      <c r="Q160" s="38"/>
    </row>
    <row r="161" spans="1:17" ht="12.75" customHeight="1" outlineLevel="2">
      <c r="A161" s="61"/>
      <c r="B161" s="61"/>
      <c r="C161" s="62"/>
      <c r="D161" s="21"/>
      <c r="E161" s="53"/>
      <c r="F161" s="53"/>
      <c r="G161" s="53"/>
      <c r="H161" s="53"/>
      <c r="I161" s="53"/>
      <c r="J161" s="53"/>
      <c r="K161" s="53"/>
      <c r="L161" s="53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123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54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124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0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86" t="s">
        <v>125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126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191</v>
      </c>
      <c r="N165" s="38"/>
      <c r="O165" s="38"/>
      <c r="P165" s="38"/>
      <c r="Q165" s="38"/>
    </row>
    <row r="166" spans="1:17" ht="12.75" customHeight="1" outlineLevel="2">
      <c r="A166" s="61"/>
      <c r="B166" s="61"/>
      <c r="C166" s="62"/>
      <c r="D166" s="21"/>
      <c r="E166" s="53"/>
      <c r="F166" s="53"/>
      <c r="G166" s="53"/>
      <c r="H166" s="53"/>
      <c r="I166" s="53"/>
      <c r="J166" s="53"/>
      <c r="K166" s="53"/>
      <c r="L166" s="53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127</v>
      </c>
      <c r="D167" s="26">
        <f t="shared" ref="D167:L167" si="81">D168+D171+D175+D188+D192+D195+D198+D201</f>
        <v>12151</v>
      </c>
      <c r="E167" s="26">
        <f t="shared" si="81"/>
        <v>44253</v>
      </c>
      <c r="F167" s="26">
        <f t="shared" si="81"/>
        <v>0</v>
      </c>
      <c r="G167" s="26">
        <f t="shared" si="81"/>
        <v>93</v>
      </c>
      <c r="H167" s="26">
        <f t="shared" si="81"/>
        <v>41259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88"/>
      <c r="J168" s="88"/>
      <c r="K168" s="53"/>
      <c r="L168" s="53"/>
      <c r="M168" s="31"/>
      <c r="N168" s="32"/>
      <c r="O168" s="32"/>
      <c r="P168" s="32"/>
      <c r="Q168" s="32"/>
    </row>
    <row r="169" spans="1:17" ht="12.75" customHeight="1" outlineLevel="2">
      <c r="A169" s="61"/>
      <c r="B169" s="61" t="s">
        <v>24</v>
      </c>
      <c r="C169" s="62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53"/>
      <c r="J169" s="53"/>
      <c r="K169" s="53"/>
      <c r="L169" s="53"/>
      <c r="M169" s="31"/>
      <c r="N169" s="6"/>
      <c r="O169" s="3"/>
      <c r="P169" s="3"/>
      <c r="Q169" s="3"/>
    </row>
    <row r="170" spans="1:17" ht="7.5" customHeight="1" outlineLevel="2">
      <c r="A170" s="70"/>
      <c r="B170" s="70"/>
      <c r="C170" s="71"/>
      <c r="D170" s="72"/>
      <c r="E170" s="87"/>
      <c r="F170" s="87"/>
      <c r="G170" s="87"/>
      <c r="H170" s="87"/>
      <c r="I170" s="87"/>
      <c r="J170" s="87"/>
      <c r="K170" s="53"/>
      <c r="L170" s="53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88"/>
      <c r="F171" s="88"/>
      <c r="G171" s="88"/>
      <c r="H171" s="88"/>
      <c r="I171" s="88"/>
      <c r="J171" s="88"/>
      <c r="K171" s="53"/>
      <c r="L171" s="53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74</v>
      </c>
      <c r="D172" s="21">
        <v>1150</v>
      </c>
      <c r="E172" s="53"/>
      <c r="F172" s="53"/>
      <c r="G172" s="53"/>
      <c r="H172" s="53"/>
      <c r="I172" s="53"/>
      <c r="J172" s="53"/>
      <c r="K172" s="53"/>
      <c r="L172" s="53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53"/>
      <c r="F173" s="53"/>
      <c r="G173" s="53"/>
      <c r="H173" s="53"/>
      <c r="I173" s="53"/>
      <c r="J173" s="53"/>
      <c r="K173" s="53"/>
      <c r="L173" s="53"/>
      <c r="M173" s="31"/>
      <c r="N173" s="14"/>
      <c r="O173" s="14"/>
      <c r="P173" s="14"/>
      <c r="Q173" s="14"/>
    </row>
    <row r="174" spans="1:17" ht="12.75" customHeight="1" outlineLevel="2">
      <c r="A174" s="70"/>
      <c r="B174" s="70"/>
      <c r="C174" s="71"/>
      <c r="D174" s="72"/>
      <c r="E174" s="87"/>
      <c r="F174" s="87"/>
      <c r="G174" s="87"/>
      <c r="H174" s="87"/>
      <c r="I174" s="87"/>
      <c r="J174" s="87"/>
      <c r="K174" s="53"/>
      <c r="L174" s="53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76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53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218"/>
      <c r="B176" s="217">
        <v>75011</v>
      </c>
      <c r="C176" s="220" t="s">
        <v>128</v>
      </c>
      <c r="D176" s="221">
        <v>10800</v>
      </c>
      <c r="E176" s="201">
        <f>F182+G176+H176+I176+J176</f>
        <v>37960</v>
      </c>
      <c r="F176" s="221"/>
      <c r="G176" s="201">
        <v>75</v>
      </c>
      <c r="H176" s="203">
        <v>34984</v>
      </c>
      <c r="I176" s="201">
        <v>1674</v>
      </c>
      <c r="J176" s="201">
        <v>1227</v>
      </c>
      <c r="K176" s="201"/>
      <c r="L176" s="201">
        <v>1374</v>
      </c>
      <c r="M176" s="116" t="s">
        <v>192</v>
      </c>
      <c r="N176" s="90"/>
      <c r="O176" s="91"/>
      <c r="P176" s="49"/>
      <c r="Q176" s="49"/>
    </row>
    <row r="177" spans="1:17" ht="67.5" customHeight="1" outlineLevel="1">
      <c r="A177" s="197"/>
      <c r="B177" s="197"/>
      <c r="C177" s="197"/>
      <c r="D177" s="197"/>
      <c r="E177" s="197"/>
      <c r="F177" s="197"/>
      <c r="G177" s="197"/>
      <c r="H177" s="197"/>
      <c r="I177" s="197"/>
      <c r="J177" s="197"/>
      <c r="K177" s="197"/>
      <c r="L177" s="197"/>
      <c r="M177" s="116" t="s">
        <v>193</v>
      </c>
      <c r="N177" s="49"/>
      <c r="O177" s="91"/>
      <c r="P177" s="49"/>
      <c r="Q177" s="49"/>
    </row>
    <row r="178" spans="1:17" ht="55.5" customHeight="1" outlineLevel="1">
      <c r="A178" s="197"/>
      <c r="B178" s="197"/>
      <c r="C178" s="197"/>
      <c r="D178" s="197"/>
      <c r="E178" s="197"/>
      <c r="F178" s="197"/>
      <c r="G178" s="197"/>
      <c r="H178" s="197"/>
      <c r="I178" s="197"/>
      <c r="J178" s="197"/>
      <c r="K178" s="197"/>
      <c r="L178" s="197"/>
      <c r="M178" s="116" t="s">
        <v>194</v>
      </c>
      <c r="N178" s="49"/>
      <c r="O178" s="91"/>
      <c r="P178" s="49"/>
      <c r="Q178" s="49"/>
    </row>
    <row r="179" spans="1:17" ht="64.5" customHeight="1" outlineLevel="1">
      <c r="A179" s="197"/>
      <c r="B179" s="197"/>
      <c r="C179" s="197"/>
      <c r="D179" s="197"/>
      <c r="E179" s="197"/>
      <c r="F179" s="197"/>
      <c r="G179" s="197"/>
      <c r="H179" s="197"/>
      <c r="I179" s="197"/>
      <c r="J179" s="197"/>
      <c r="K179" s="197"/>
      <c r="L179" s="197"/>
      <c r="M179" s="116" t="s">
        <v>195</v>
      </c>
      <c r="N179" s="49"/>
      <c r="O179" s="91"/>
      <c r="P179" s="49"/>
      <c r="Q179" s="49"/>
    </row>
    <row r="180" spans="1:17" ht="54.75" customHeight="1" outlineLevel="1">
      <c r="A180" s="197"/>
      <c r="B180" s="197"/>
      <c r="C180" s="197"/>
      <c r="D180" s="197"/>
      <c r="E180" s="197"/>
      <c r="F180" s="197"/>
      <c r="G180" s="197"/>
      <c r="H180" s="197"/>
      <c r="I180" s="197"/>
      <c r="J180" s="197"/>
      <c r="K180" s="197"/>
      <c r="L180" s="197"/>
      <c r="M180" s="116" t="s">
        <v>196</v>
      </c>
      <c r="N180" s="49"/>
      <c r="O180" s="91"/>
      <c r="P180" s="49"/>
      <c r="Q180" s="49"/>
    </row>
    <row r="181" spans="1:17" ht="29.25" customHeight="1" outlineLevel="1">
      <c r="A181" s="197"/>
      <c r="B181" s="197"/>
      <c r="C181" s="197"/>
      <c r="D181" s="197"/>
      <c r="E181" s="197"/>
      <c r="F181" s="197"/>
      <c r="G181" s="197"/>
      <c r="H181" s="197"/>
      <c r="I181" s="197"/>
      <c r="J181" s="197"/>
      <c r="K181" s="197"/>
      <c r="L181" s="197"/>
      <c r="M181" s="116" t="s">
        <v>197</v>
      </c>
      <c r="N181" s="49"/>
      <c r="O181" s="91"/>
      <c r="P181" s="49"/>
      <c r="Q181" s="49"/>
    </row>
    <row r="182" spans="1:17" ht="77.25" customHeight="1" outlineLevel="2">
      <c r="A182" s="197"/>
      <c r="B182" s="197"/>
      <c r="C182" s="197"/>
      <c r="D182" s="197"/>
      <c r="E182" s="197"/>
      <c r="F182" s="197"/>
      <c r="G182" s="197"/>
      <c r="H182" s="197"/>
      <c r="I182" s="197"/>
      <c r="J182" s="197"/>
      <c r="K182" s="197"/>
      <c r="L182" s="197"/>
      <c r="M182" s="116" t="s">
        <v>198</v>
      </c>
      <c r="N182" s="38"/>
      <c r="O182" s="92"/>
      <c r="P182" s="38"/>
      <c r="Q182" s="38"/>
    </row>
    <row r="183" spans="1:17" ht="28.5" hidden="1" customHeight="1" outlineLevel="2">
      <c r="A183" s="202"/>
      <c r="B183" s="202"/>
      <c r="C183" s="202"/>
      <c r="D183" s="202"/>
      <c r="E183" s="202"/>
      <c r="F183" s="202"/>
      <c r="G183" s="202"/>
      <c r="H183" s="202"/>
      <c r="I183" s="202"/>
      <c r="J183" s="202"/>
      <c r="K183" s="202"/>
      <c r="L183" s="202"/>
      <c r="M183" s="89" t="s">
        <v>199</v>
      </c>
      <c r="N183" s="38"/>
      <c r="O183" s="92"/>
      <c r="P183" s="38"/>
      <c r="Q183" s="38"/>
    </row>
    <row r="184" spans="1:17" ht="15.75" customHeight="1" outlineLevel="2">
      <c r="A184" s="33"/>
      <c r="B184" s="33">
        <v>75046</v>
      </c>
      <c r="C184" s="34" t="s">
        <v>129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1"/>
      <c r="J184" s="41"/>
      <c r="K184" s="41"/>
      <c r="L184" s="41"/>
      <c r="M184" s="42"/>
      <c r="N184" s="38"/>
      <c r="O184" s="92"/>
      <c r="P184" s="38"/>
      <c r="Q184" s="38"/>
    </row>
    <row r="185" spans="1:17" ht="77.25" customHeight="1" outlineLevel="2">
      <c r="A185" s="33"/>
      <c r="B185" s="33">
        <v>75081</v>
      </c>
      <c r="C185" s="34" t="s">
        <v>78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17" t="s">
        <v>200</v>
      </c>
      <c r="N185" s="38"/>
      <c r="O185" s="92"/>
      <c r="P185" s="38"/>
      <c r="Q185" s="38"/>
    </row>
    <row r="186" spans="1:17" ht="15.75" customHeight="1" outlineLevel="2">
      <c r="A186" s="33"/>
      <c r="B186" s="33">
        <v>75087</v>
      </c>
      <c r="C186" s="34" t="s">
        <v>130</v>
      </c>
      <c r="D186" s="35">
        <v>12</v>
      </c>
      <c r="E186" s="35">
        <f t="shared" si="86"/>
        <v>0</v>
      </c>
      <c r="F186" s="41"/>
      <c r="G186" s="41"/>
      <c r="H186" s="53"/>
      <c r="I186" s="41"/>
      <c r="J186" s="41"/>
      <c r="K186" s="41"/>
      <c r="L186" s="41"/>
      <c r="M186" s="93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1"/>
      <c r="F187" s="41"/>
      <c r="G187" s="41"/>
      <c r="H187" s="41"/>
      <c r="I187" s="41"/>
      <c r="J187" s="41"/>
      <c r="K187" s="41"/>
      <c r="L187" s="41"/>
      <c r="M187" s="42"/>
      <c r="N187" s="38"/>
      <c r="O187" s="38"/>
      <c r="P187" s="38"/>
      <c r="Q187" s="38"/>
    </row>
    <row r="188" spans="1:17" ht="12.75" customHeight="1" outlineLevel="2">
      <c r="A188" s="63">
        <v>851</v>
      </c>
      <c r="B188" s="63"/>
      <c r="C188" s="45" t="s">
        <v>83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63"/>
      <c r="B189" s="63">
        <v>85144</v>
      </c>
      <c r="C189" s="45" t="s">
        <v>131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201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62" t="s">
        <v>25</v>
      </c>
      <c r="D190" s="21">
        <v>120</v>
      </c>
      <c r="E190" s="53"/>
      <c r="F190" s="53"/>
      <c r="G190" s="53"/>
      <c r="H190" s="53"/>
      <c r="I190" s="53"/>
      <c r="J190" s="53"/>
      <c r="K190" s="53"/>
      <c r="L190" s="53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62"/>
      <c r="D191" s="21"/>
      <c r="E191" s="118"/>
      <c r="F191" s="53"/>
      <c r="G191" s="53"/>
      <c r="H191" s="53"/>
      <c r="I191" s="53"/>
      <c r="J191" s="53"/>
      <c r="K191" s="53"/>
      <c r="L191" s="53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5" t="s">
        <v>97</v>
      </c>
      <c r="D192" s="21">
        <f>D193</f>
        <v>30</v>
      </c>
      <c r="E192" s="52"/>
      <c r="F192" s="53"/>
      <c r="G192" s="53"/>
      <c r="H192" s="53"/>
      <c r="I192" s="53"/>
      <c r="J192" s="53"/>
      <c r="K192" s="53"/>
      <c r="L192" s="53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98</v>
      </c>
      <c r="D193" s="21">
        <v>30</v>
      </c>
      <c r="E193" s="52"/>
      <c r="F193" s="53"/>
      <c r="G193" s="53"/>
      <c r="H193" s="53"/>
      <c r="I193" s="53"/>
      <c r="J193" s="53"/>
      <c r="K193" s="53"/>
      <c r="L193" s="53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52"/>
      <c r="F194" s="53"/>
      <c r="G194" s="53"/>
      <c r="H194" s="53"/>
      <c r="I194" s="53"/>
      <c r="J194" s="53"/>
      <c r="K194" s="53"/>
      <c r="L194" s="53"/>
      <c r="M194" s="31"/>
      <c r="N194" s="3"/>
      <c r="O194" s="3"/>
      <c r="P194" s="3"/>
      <c r="Q194" s="3"/>
    </row>
    <row r="195" spans="1:17" ht="12.75" customHeight="1" outlineLevel="2">
      <c r="A195" s="33">
        <v>855</v>
      </c>
      <c r="B195" s="33"/>
      <c r="C195" s="45" t="s">
        <v>107</v>
      </c>
      <c r="D195" s="35">
        <f t="shared" ref="D195:L195" si="87">D196</f>
        <v>0</v>
      </c>
      <c r="E195" s="35">
        <f t="shared" si="87"/>
        <v>1488</v>
      </c>
      <c r="F195" s="35">
        <f t="shared" si="87"/>
        <v>0</v>
      </c>
      <c r="G195" s="35">
        <f t="shared" si="87"/>
        <v>0</v>
      </c>
      <c r="H195" s="35">
        <f t="shared" si="87"/>
        <v>1488</v>
      </c>
      <c r="I195" s="35">
        <f t="shared" si="87"/>
        <v>0</v>
      </c>
      <c r="J195" s="35">
        <f t="shared" si="87"/>
        <v>0</v>
      </c>
      <c r="K195" s="35">
        <f t="shared" si="87"/>
        <v>0</v>
      </c>
      <c r="L195" s="35">
        <f t="shared" si="87"/>
        <v>1488</v>
      </c>
      <c r="M195" s="31"/>
      <c r="N195" s="38"/>
      <c r="O195" s="38"/>
      <c r="P195" s="38"/>
      <c r="Q195" s="38"/>
    </row>
    <row r="196" spans="1:17" ht="102.75" customHeight="1" outlineLevel="2">
      <c r="A196" s="33"/>
      <c r="B196" s="33">
        <v>85595</v>
      </c>
      <c r="C196" s="34" t="s">
        <v>25</v>
      </c>
      <c r="D196" s="35"/>
      <c r="E196" s="35">
        <f>SUM(F196:J196)</f>
        <v>1488</v>
      </c>
      <c r="F196" s="35"/>
      <c r="G196" s="35"/>
      <c r="H196" s="35">
        <v>1488</v>
      </c>
      <c r="I196" s="35"/>
      <c r="J196" s="35"/>
      <c r="K196" s="35"/>
      <c r="L196" s="35">
        <v>1488</v>
      </c>
      <c r="M196" s="119" t="s">
        <v>202</v>
      </c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52"/>
      <c r="F197" s="53"/>
      <c r="G197" s="53"/>
      <c r="H197" s="53"/>
      <c r="I197" s="53"/>
      <c r="J197" s="53"/>
      <c r="K197" s="53"/>
      <c r="L197" s="53"/>
      <c r="M197" s="31"/>
      <c r="N197" s="3"/>
      <c r="O197" s="3"/>
      <c r="P197" s="3"/>
      <c r="Q197" s="3"/>
    </row>
    <row r="198" spans="1:17" ht="12.75" customHeight="1" outlineLevel="2">
      <c r="A198" s="33">
        <v>900</v>
      </c>
      <c r="B198" s="33"/>
      <c r="C198" s="45" t="s">
        <v>37</v>
      </c>
      <c r="D198" s="21">
        <f>D199</f>
        <v>1</v>
      </c>
      <c r="E198" s="52"/>
      <c r="F198" s="53"/>
      <c r="G198" s="53"/>
      <c r="H198" s="53"/>
      <c r="I198" s="53"/>
      <c r="J198" s="53"/>
      <c r="K198" s="53"/>
      <c r="L198" s="53"/>
      <c r="M198" s="31"/>
      <c r="N198" s="3"/>
      <c r="O198" s="3"/>
      <c r="P198" s="3"/>
      <c r="Q198" s="3"/>
    </row>
    <row r="199" spans="1:17" ht="12.75" customHeight="1" outlineLevel="2">
      <c r="A199" s="33"/>
      <c r="B199" s="33">
        <v>90095</v>
      </c>
      <c r="C199" s="86" t="s">
        <v>25</v>
      </c>
      <c r="D199" s="21">
        <v>1</v>
      </c>
      <c r="E199" s="52"/>
      <c r="F199" s="53"/>
      <c r="G199" s="53"/>
      <c r="H199" s="53"/>
      <c r="I199" s="53"/>
      <c r="J199" s="53"/>
      <c r="K199" s="53"/>
      <c r="L199" s="53"/>
      <c r="M199" s="31"/>
      <c r="N199" s="3"/>
      <c r="O199" s="3"/>
      <c r="P199" s="3"/>
      <c r="Q199" s="3"/>
    </row>
    <row r="200" spans="1:17" ht="12.75" customHeight="1" outlineLevel="2">
      <c r="A200" s="33"/>
      <c r="B200" s="33"/>
      <c r="C200" s="34"/>
      <c r="D200" s="21"/>
      <c r="E200" s="52"/>
      <c r="F200" s="53"/>
      <c r="G200" s="53"/>
      <c r="H200" s="53"/>
      <c r="I200" s="53"/>
      <c r="J200" s="53"/>
      <c r="K200" s="53"/>
      <c r="L200" s="53"/>
      <c r="M200" s="31"/>
      <c r="N200" s="3"/>
      <c r="O200" s="3"/>
      <c r="P200" s="3"/>
      <c r="Q200" s="3"/>
    </row>
    <row r="201" spans="1:17" ht="12.75" customHeight="1" outlineLevel="2">
      <c r="A201" s="28">
        <v>921</v>
      </c>
      <c r="B201" s="28"/>
      <c r="C201" s="29" t="s">
        <v>124</v>
      </c>
      <c r="D201" s="21">
        <f>D202</f>
        <v>10</v>
      </c>
      <c r="E201" s="52"/>
      <c r="F201" s="53"/>
      <c r="G201" s="53"/>
      <c r="H201" s="53"/>
      <c r="I201" s="53"/>
      <c r="J201" s="53"/>
      <c r="K201" s="53"/>
      <c r="L201" s="53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92195</v>
      </c>
      <c r="C202" s="86" t="s">
        <v>25</v>
      </c>
      <c r="D202" s="21">
        <v>10</v>
      </c>
      <c r="E202" s="52"/>
      <c r="F202" s="53"/>
      <c r="G202" s="53"/>
      <c r="H202" s="53"/>
      <c r="I202" s="53"/>
      <c r="J202" s="53"/>
      <c r="K202" s="53"/>
      <c r="L202" s="53"/>
      <c r="M202" s="31"/>
      <c r="N202" s="3"/>
      <c r="O202" s="3"/>
      <c r="P202" s="3"/>
      <c r="Q202" s="3"/>
    </row>
    <row r="203" spans="1:17" ht="14.25" customHeight="1" outlineLevel="2">
      <c r="A203" s="61"/>
      <c r="B203" s="61"/>
      <c r="C203" s="62"/>
      <c r="D203" s="21"/>
      <c r="E203" s="53"/>
      <c r="F203" s="53"/>
      <c r="G203" s="53"/>
      <c r="H203" s="53"/>
      <c r="I203" s="53"/>
      <c r="J203" s="53"/>
      <c r="K203" s="53"/>
      <c r="L203" s="53"/>
      <c r="M203" s="31" t="s">
        <v>116</v>
      </c>
      <c r="N203" s="3"/>
      <c r="O203" s="3"/>
      <c r="P203" s="3"/>
      <c r="Q203" s="3"/>
    </row>
    <row r="204" spans="1:17" ht="12.75" customHeight="1" outlineLevel="2">
      <c r="A204" s="24"/>
      <c r="B204" s="24"/>
      <c r="C204" s="25" t="s">
        <v>133</v>
      </c>
      <c r="D204" s="26">
        <f>D209+D216+D219+D222</f>
        <v>0</v>
      </c>
      <c r="E204" s="26">
        <f>F204+G204+H204+I204+J204</f>
        <v>24725</v>
      </c>
      <c r="F204" s="26">
        <f t="shared" ref="F204:L204" si="88">F206+F209+F216+F219+F222+F213</f>
        <v>23680</v>
      </c>
      <c r="G204" s="26">
        <f t="shared" si="88"/>
        <v>295</v>
      </c>
      <c r="H204" s="26">
        <f t="shared" si="88"/>
        <v>750</v>
      </c>
      <c r="I204" s="26">
        <f t="shared" si="88"/>
        <v>0</v>
      </c>
      <c r="J204" s="26">
        <f t="shared" si="88"/>
        <v>0</v>
      </c>
      <c r="K204" s="26">
        <f t="shared" si="88"/>
        <v>0</v>
      </c>
      <c r="L204" s="26">
        <f t="shared" si="88"/>
        <v>4412</v>
      </c>
      <c r="M204" s="55"/>
      <c r="N204" s="14"/>
      <c r="O204" s="14"/>
      <c r="P204" s="14"/>
      <c r="Q204" s="14"/>
    </row>
    <row r="205" spans="1:17" ht="12.75" customHeight="1" outlineLevel="2">
      <c r="A205" s="70"/>
      <c r="B205" s="70"/>
      <c r="C205" s="71"/>
      <c r="D205" s="72"/>
      <c r="E205" s="72"/>
      <c r="F205" s="72"/>
      <c r="G205" s="72"/>
      <c r="H205" s="72"/>
      <c r="I205" s="72"/>
      <c r="J205" s="72"/>
      <c r="K205" s="72"/>
      <c r="L205" s="72"/>
      <c r="M205" s="94"/>
      <c r="N205" s="14"/>
      <c r="O205" s="14"/>
      <c r="P205" s="14"/>
      <c r="Q205" s="14"/>
    </row>
    <row r="206" spans="1:17" ht="12.75" customHeight="1" outlineLevel="2">
      <c r="A206" s="33">
        <v>630</v>
      </c>
      <c r="B206" s="33"/>
      <c r="C206" s="45" t="s">
        <v>134</v>
      </c>
      <c r="D206" s="35"/>
      <c r="E206" s="35">
        <f t="shared" ref="E206:F206" si="89">E207</f>
        <v>61</v>
      </c>
      <c r="F206" s="35">
        <f t="shared" si="89"/>
        <v>61</v>
      </c>
      <c r="G206" s="35"/>
      <c r="H206" s="35"/>
      <c r="I206" s="35"/>
      <c r="J206" s="35"/>
      <c r="K206" s="35"/>
      <c r="L206" s="35"/>
      <c r="M206" s="37"/>
      <c r="N206" s="38"/>
      <c r="O206" s="38"/>
      <c r="P206" s="38"/>
      <c r="Q206" s="38"/>
    </row>
    <row r="207" spans="1:17" ht="12.75" customHeight="1" outlineLevel="2">
      <c r="A207" s="33"/>
      <c r="B207" s="33">
        <v>63095</v>
      </c>
      <c r="C207" s="34" t="s">
        <v>25</v>
      </c>
      <c r="D207" s="35"/>
      <c r="E207" s="35">
        <f>SUM(F207:J207)</f>
        <v>61</v>
      </c>
      <c r="F207" s="35">
        <v>61</v>
      </c>
      <c r="G207" s="35"/>
      <c r="H207" s="21"/>
      <c r="I207" s="35"/>
      <c r="J207" s="35"/>
      <c r="K207" s="35"/>
      <c r="L207" s="35"/>
      <c r="M207" s="37"/>
      <c r="N207" s="38"/>
      <c r="O207" s="38"/>
      <c r="P207" s="38"/>
      <c r="Q207" s="38"/>
    </row>
    <row r="208" spans="1:17" ht="12.75" customHeight="1" outlineLevel="2">
      <c r="A208" s="70"/>
      <c r="B208" s="70"/>
      <c r="C208" s="71"/>
      <c r="D208" s="72"/>
      <c r="E208" s="72"/>
      <c r="F208" s="72"/>
      <c r="G208" s="72"/>
      <c r="H208" s="72"/>
      <c r="I208" s="72"/>
      <c r="J208" s="72"/>
      <c r="K208" s="72"/>
      <c r="L208" s="72"/>
      <c r="M208" s="73"/>
      <c r="N208" s="14"/>
      <c r="O208" s="14"/>
      <c r="P208" s="14"/>
      <c r="Q208" s="14"/>
    </row>
    <row r="209" spans="1:17" ht="12.75" customHeight="1" outlineLevel="2">
      <c r="A209" s="28">
        <v>750</v>
      </c>
      <c r="B209" s="28"/>
      <c r="C209" s="29" t="s">
        <v>76</v>
      </c>
      <c r="D209" s="21"/>
      <c r="E209" s="21">
        <f t="shared" ref="E209:F209" si="90">E211+E210</f>
        <v>19361</v>
      </c>
      <c r="F209" s="21">
        <f t="shared" si="90"/>
        <v>19361</v>
      </c>
      <c r="G209" s="21"/>
      <c r="H209" s="21"/>
      <c r="I209" s="21"/>
      <c r="J209" s="21"/>
      <c r="K209" s="21"/>
      <c r="L209" s="35">
        <f>L211+L210</f>
        <v>154</v>
      </c>
      <c r="M209" s="60"/>
      <c r="N209" s="3"/>
      <c r="O209" s="3"/>
      <c r="P209" s="3"/>
      <c r="Q209" s="3"/>
    </row>
    <row r="210" spans="1:17" ht="12.75" customHeight="1" outlineLevel="2">
      <c r="A210" s="63"/>
      <c r="B210" s="63">
        <v>75011</v>
      </c>
      <c r="C210" s="45" t="s">
        <v>128</v>
      </c>
      <c r="D210" s="35"/>
      <c r="E210" s="35">
        <f t="shared" ref="E210:E211" si="91">SUM(F210:J210)</f>
        <v>19161</v>
      </c>
      <c r="F210" s="35">
        <v>19161</v>
      </c>
      <c r="G210" s="35"/>
      <c r="H210" s="35"/>
      <c r="I210" s="35"/>
      <c r="J210" s="35"/>
      <c r="K210" s="35"/>
      <c r="L210" s="38"/>
      <c r="M210" s="37"/>
      <c r="N210" s="38"/>
      <c r="O210" s="38"/>
      <c r="P210" s="38"/>
      <c r="Q210" s="38"/>
    </row>
    <row r="211" spans="1:17" ht="43.5" customHeight="1" outlineLevel="2">
      <c r="A211" s="63"/>
      <c r="B211" s="63">
        <v>75084</v>
      </c>
      <c r="C211" s="45" t="s">
        <v>135</v>
      </c>
      <c r="D211" s="35"/>
      <c r="E211" s="35">
        <f t="shared" si="91"/>
        <v>200</v>
      </c>
      <c r="F211" s="35">
        <f>46+154</f>
        <v>200</v>
      </c>
      <c r="G211" s="35"/>
      <c r="H211" s="35"/>
      <c r="I211" s="35"/>
      <c r="J211" s="35"/>
      <c r="K211" s="35"/>
      <c r="L211" s="35">
        <v>154</v>
      </c>
      <c r="M211" s="116" t="s">
        <v>203</v>
      </c>
      <c r="N211" s="38"/>
      <c r="O211" s="38"/>
      <c r="P211" s="38"/>
      <c r="Q211" s="38"/>
    </row>
    <row r="212" spans="1:17" ht="7.5" customHeight="1" outlineLevel="2">
      <c r="A212" s="63"/>
      <c r="B212" s="63"/>
      <c r="C212" s="45"/>
      <c r="D212" s="35"/>
      <c r="E212" s="35"/>
      <c r="F212" s="35"/>
      <c r="G212" s="35"/>
      <c r="H212" s="35"/>
      <c r="I212" s="35"/>
      <c r="J212" s="35"/>
      <c r="K212" s="35"/>
      <c r="L212" s="35"/>
      <c r="M212" s="42"/>
      <c r="N212" s="38"/>
      <c r="O212" s="38"/>
      <c r="P212" s="38"/>
      <c r="Q212" s="38"/>
    </row>
    <row r="213" spans="1:17" ht="14.25" customHeight="1" outlineLevel="2">
      <c r="A213" s="63">
        <v>755</v>
      </c>
      <c r="B213" s="63"/>
      <c r="C213" s="45" t="s">
        <v>136</v>
      </c>
      <c r="D213" s="35"/>
      <c r="E213" s="36">
        <f t="shared" ref="E213:F213" si="92">E214</f>
        <v>4258</v>
      </c>
      <c r="F213" s="35">
        <f t="shared" si="92"/>
        <v>4258</v>
      </c>
      <c r="G213" s="35"/>
      <c r="H213" s="35"/>
      <c r="I213" s="35"/>
      <c r="J213" s="35"/>
      <c r="K213" s="35"/>
      <c r="L213" s="35">
        <f>L214</f>
        <v>4258</v>
      </c>
      <c r="M213" s="42"/>
      <c r="N213" s="38"/>
      <c r="O213" s="38"/>
      <c r="P213" s="38"/>
      <c r="Q213" s="38"/>
    </row>
    <row r="214" spans="1:17" ht="27.75" customHeight="1" outlineLevel="2">
      <c r="A214" s="63"/>
      <c r="B214" s="63">
        <v>75515</v>
      </c>
      <c r="C214" s="45" t="s">
        <v>137</v>
      </c>
      <c r="D214" s="35"/>
      <c r="E214" s="35">
        <f>SUM(F214:J214)</f>
        <v>4258</v>
      </c>
      <c r="F214" s="35">
        <v>4258</v>
      </c>
      <c r="G214" s="35"/>
      <c r="H214" s="35"/>
      <c r="I214" s="35"/>
      <c r="J214" s="35"/>
      <c r="K214" s="35"/>
      <c r="L214" s="35">
        <v>4258</v>
      </c>
      <c r="M214" s="37" t="s">
        <v>181</v>
      </c>
      <c r="N214" s="38"/>
      <c r="O214" s="38"/>
      <c r="P214" s="38"/>
      <c r="Q214" s="38"/>
    </row>
    <row r="215" spans="1:17" ht="7.5" customHeight="1" outlineLevel="2">
      <c r="A215" s="63"/>
      <c r="B215" s="63"/>
      <c r="C215" s="45"/>
      <c r="D215" s="35"/>
      <c r="E215" s="35"/>
      <c r="F215" s="35"/>
      <c r="G215" s="35"/>
      <c r="H215" s="35"/>
      <c r="I215" s="35"/>
      <c r="J215" s="35"/>
      <c r="K215" s="35"/>
      <c r="L215" s="35"/>
      <c r="M215" s="42"/>
      <c r="N215" s="38"/>
      <c r="O215" s="38"/>
      <c r="P215" s="38"/>
      <c r="Q215" s="38"/>
    </row>
    <row r="216" spans="1:17" ht="12.75" customHeight="1" outlineLevel="2">
      <c r="A216" s="33">
        <v>758</v>
      </c>
      <c r="B216" s="33"/>
      <c r="C216" s="45" t="s">
        <v>94</v>
      </c>
      <c r="D216" s="36"/>
      <c r="E216" s="36">
        <f>E217</f>
        <v>750</v>
      </c>
      <c r="F216" s="36"/>
      <c r="G216" s="36"/>
      <c r="H216" s="36">
        <f>H217</f>
        <v>750</v>
      </c>
      <c r="I216" s="36"/>
      <c r="J216" s="36"/>
      <c r="K216" s="35"/>
      <c r="L216" s="35"/>
      <c r="M216" s="42"/>
      <c r="N216" s="38"/>
      <c r="O216" s="38"/>
      <c r="P216" s="38"/>
      <c r="Q216" s="38"/>
    </row>
    <row r="217" spans="1:17" ht="12.75" customHeight="1" outlineLevel="1">
      <c r="A217" s="67"/>
      <c r="B217" s="63">
        <v>75818</v>
      </c>
      <c r="C217" s="45" t="s">
        <v>138</v>
      </c>
      <c r="D217" s="68"/>
      <c r="E217" s="35">
        <f>SUM(F217:J217)</f>
        <v>750</v>
      </c>
      <c r="F217" s="36"/>
      <c r="G217" s="68"/>
      <c r="H217" s="30">
        <v>750</v>
      </c>
      <c r="I217" s="114"/>
      <c r="J217" s="114"/>
      <c r="K217" s="41"/>
      <c r="L217" s="41"/>
      <c r="M217" s="31"/>
      <c r="N217" s="69"/>
      <c r="O217" s="69"/>
      <c r="P217" s="69"/>
      <c r="Q217" s="69"/>
    </row>
    <row r="218" spans="1:17" ht="7.5" customHeight="1" outlineLevel="2">
      <c r="A218" s="63"/>
      <c r="B218" s="63"/>
      <c r="C218" s="45"/>
      <c r="D218" s="35"/>
      <c r="E218" s="41"/>
      <c r="F218" s="41"/>
      <c r="G218" s="41"/>
      <c r="H218" s="41"/>
      <c r="I218" s="41"/>
      <c r="J218" s="41"/>
      <c r="K218" s="41"/>
      <c r="L218" s="41"/>
      <c r="M218" s="31"/>
      <c r="N218" s="38"/>
      <c r="O218" s="38"/>
      <c r="P218" s="38"/>
      <c r="Q218" s="38"/>
    </row>
    <row r="219" spans="1:17" ht="12.75" customHeight="1" outlineLevel="2">
      <c r="A219" s="63">
        <v>851</v>
      </c>
      <c r="B219" s="63"/>
      <c r="C219" s="45" t="s">
        <v>83</v>
      </c>
      <c r="D219" s="35"/>
      <c r="E219" s="35">
        <f>E220</f>
        <v>285</v>
      </c>
      <c r="F219" s="35"/>
      <c r="G219" s="35">
        <f>G220</f>
        <v>285</v>
      </c>
      <c r="H219" s="35"/>
      <c r="I219" s="35"/>
      <c r="J219" s="35"/>
      <c r="K219" s="35"/>
      <c r="L219" s="35"/>
      <c r="M219" s="37"/>
      <c r="N219" s="38"/>
      <c r="O219" s="38"/>
      <c r="P219" s="38"/>
      <c r="Q219" s="38"/>
    </row>
    <row r="220" spans="1:17" ht="12.75" customHeight="1" outlineLevel="2">
      <c r="A220" s="63"/>
      <c r="B220" s="63">
        <v>85195</v>
      </c>
      <c r="C220" s="45" t="s">
        <v>139</v>
      </c>
      <c r="D220" s="35"/>
      <c r="E220" s="120">
        <f>SUM(F220:J220)</f>
        <v>285</v>
      </c>
      <c r="F220" s="35"/>
      <c r="G220" s="35">
        <v>285</v>
      </c>
      <c r="H220" s="35"/>
      <c r="I220" s="35"/>
      <c r="J220" s="35"/>
      <c r="K220" s="35"/>
      <c r="L220" s="35"/>
      <c r="M220" s="37"/>
      <c r="N220" s="38"/>
      <c r="O220" s="38"/>
      <c r="P220" s="38"/>
      <c r="Q220" s="38"/>
    </row>
    <row r="221" spans="1:17" ht="7.5" customHeight="1" outlineLevel="2">
      <c r="A221" s="63"/>
      <c r="B221" s="63"/>
      <c r="C221" s="45"/>
      <c r="D221" s="35"/>
      <c r="E221" s="41"/>
      <c r="F221" s="41"/>
      <c r="G221" s="41"/>
      <c r="H221" s="41"/>
      <c r="I221" s="41"/>
      <c r="J221" s="41"/>
      <c r="K221" s="41"/>
      <c r="L221" s="41"/>
      <c r="M221" s="42"/>
      <c r="N221" s="38"/>
      <c r="O221" s="38"/>
      <c r="P221" s="38"/>
      <c r="Q221" s="38"/>
    </row>
    <row r="222" spans="1:17" ht="26.25" customHeight="1" outlineLevel="2">
      <c r="A222" s="28">
        <v>925</v>
      </c>
      <c r="B222" s="28"/>
      <c r="C222" s="95" t="s">
        <v>39</v>
      </c>
      <c r="D222" s="21"/>
      <c r="E222" s="21">
        <f>E223</f>
        <v>10</v>
      </c>
      <c r="F222" s="21"/>
      <c r="G222" s="21">
        <f>G223</f>
        <v>10</v>
      </c>
      <c r="H222" s="21"/>
      <c r="I222" s="21"/>
      <c r="J222" s="21"/>
      <c r="K222" s="21"/>
      <c r="L222" s="21"/>
      <c r="M222" s="60"/>
      <c r="N222" s="3"/>
      <c r="O222" s="3"/>
      <c r="P222" s="3"/>
      <c r="Q222" s="3"/>
    </row>
    <row r="223" spans="1:17" ht="12.75" customHeight="1">
      <c r="A223" s="96"/>
      <c r="B223" s="61">
        <v>92595</v>
      </c>
      <c r="C223" s="62" t="s">
        <v>25</v>
      </c>
      <c r="D223" s="97"/>
      <c r="E223" s="98">
        <f>SUM(F223:J223)</f>
        <v>10</v>
      </c>
      <c r="F223" s="97"/>
      <c r="G223" s="97">
        <v>10</v>
      </c>
      <c r="H223" s="97"/>
      <c r="I223" s="97"/>
      <c r="J223" s="21"/>
      <c r="K223" s="21"/>
      <c r="L223" s="21"/>
      <c r="M223" s="60"/>
      <c r="N223" s="3"/>
      <c r="O223" s="3"/>
      <c r="P223" s="3"/>
      <c r="Q223" s="3"/>
    </row>
    <row r="224" spans="1:17" ht="12.75" customHeight="1" outlineLevel="2">
      <c r="A224" s="28"/>
      <c r="B224" s="28"/>
      <c r="C224" s="29"/>
      <c r="D224" s="21"/>
      <c r="E224" s="53"/>
      <c r="F224" s="53"/>
      <c r="G224" s="53"/>
      <c r="H224" s="53"/>
      <c r="I224" s="53"/>
      <c r="J224" s="53"/>
      <c r="K224" s="53"/>
      <c r="L224" s="53"/>
      <c r="M224" s="31"/>
      <c r="N224" s="3"/>
      <c r="O224" s="3"/>
      <c r="P224" s="3"/>
      <c r="Q224" s="3"/>
    </row>
    <row r="225" spans="1:17" ht="29.25" customHeight="1" outlineLevel="2">
      <c r="A225" s="24"/>
      <c r="B225" s="24"/>
      <c r="C225" s="25" t="s">
        <v>140</v>
      </c>
      <c r="D225" s="26">
        <f>D226+D229</f>
        <v>100</v>
      </c>
      <c r="E225" s="26">
        <f>F225+G225+H225+I225+J225</f>
        <v>507</v>
      </c>
      <c r="F225" s="26">
        <f t="shared" ref="F225:J225" si="93">F226+F229</f>
        <v>507</v>
      </c>
      <c r="G225" s="26">
        <f t="shared" si="93"/>
        <v>0</v>
      </c>
      <c r="H225" s="26">
        <f t="shared" si="93"/>
        <v>0</v>
      </c>
      <c r="I225" s="26">
        <f t="shared" si="93"/>
        <v>0</v>
      </c>
      <c r="J225" s="26">
        <f t="shared" si="93"/>
        <v>0</v>
      </c>
      <c r="K225" s="54">
        <v>0</v>
      </c>
      <c r="L225" s="54">
        <f>L229</f>
        <v>0</v>
      </c>
      <c r="M225" s="27"/>
      <c r="N225" s="14"/>
      <c r="O225" s="14"/>
      <c r="P225" s="14"/>
      <c r="Q225" s="14"/>
    </row>
    <row r="226" spans="1:17" ht="12.75" customHeight="1" outlineLevel="2">
      <c r="A226" s="28">
        <v>710</v>
      </c>
      <c r="B226" s="99"/>
      <c r="C226" s="29" t="s">
        <v>33</v>
      </c>
      <c r="D226" s="30"/>
      <c r="E226" s="30">
        <f t="shared" ref="E226:F226" si="94">E227</f>
        <v>507</v>
      </c>
      <c r="F226" s="30">
        <f t="shared" si="94"/>
        <v>507</v>
      </c>
      <c r="G226" s="30"/>
      <c r="H226" s="30"/>
      <c r="I226" s="30"/>
      <c r="J226" s="30"/>
      <c r="K226" s="21"/>
      <c r="L226" s="21"/>
      <c r="M226" s="60"/>
      <c r="N226" s="32"/>
      <c r="O226" s="32"/>
      <c r="P226" s="32"/>
      <c r="Q226" s="32"/>
    </row>
    <row r="227" spans="1:17" ht="12.75" customHeight="1" outlineLevel="2">
      <c r="A227" s="33"/>
      <c r="B227" s="33">
        <v>71035</v>
      </c>
      <c r="C227" s="34" t="s">
        <v>141</v>
      </c>
      <c r="D227" s="35"/>
      <c r="E227" s="35">
        <f>SUM(F227:J227)</f>
        <v>507</v>
      </c>
      <c r="F227" s="35">
        <v>507</v>
      </c>
      <c r="G227" s="35"/>
      <c r="H227" s="35"/>
      <c r="I227" s="35"/>
      <c r="J227" s="35"/>
      <c r="K227" s="35"/>
      <c r="L227" s="35"/>
      <c r="M227" s="37"/>
      <c r="N227" s="38"/>
      <c r="O227" s="38"/>
      <c r="P227" s="38"/>
      <c r="Q227" s="38"/>
    </row>
    <row r="228" spans="1:17" ht="8.25" customHeight="1" outlineLevel="2">
      <c r="A228" s="33"/>
      <c r="B228" s="33"/>
      <c r="C228" s="34"/>
      <c r="D228" s="35"/>
      <c r="E228" s="35"/>
      <c r="F228" s="35"/>
      <c r="G228" s="35"/>
      <c r="H228" s="35"/>
      <c r="I228" s="35"/>
      <c r="J228" s="35"/>
      <c r="K228" s="35"/>
      <c r="L228" s="35"/>
      <c r="M228" s="37"/>
      <c r="N228" s="38"/>
      <c r="O228" s="38"/>
      <c r="P228" s="38"/>
      <c r="Q228" s="38"/>
    </row>
    <row r="229" spans="1:17" ht="12.75" customHeight="1" outlineLevel="2">
      <c r="A229" s="63">
        <v>750</v>
      </c>
      <c r="B229" s="63"/>
      <c r="C229" s="45" t="s">
        <v>76</v>
      </c>
      <c r="D229" s="35">
        <f t="shared" ref="D229:E229" si="95">D230</f>
        <v>100</v>
      </c>
      <c r="E229" s="35">
        <f t="shared" si="95"/>
        <v>0</v>
      </c>
      <c r="F229" s="35"/>
      <c r="G229" s="35"/>
      <c r="H229" s="35"/>
      <c r="I229" s="35"/>
      <c r="J229" s="35"/>
      <c r="K229" s="35"/>
      <c r="L229" s="35"/>
      <c r="M229" s="37"/>
      <c r="N229" s="38"/>
      <c r="O229" s="38"/>
      <c r="P229" s="38"/>
      <c r="Q229" s="38"/>
    </row>
    <row r="230" spans="1:17" ht="12.75" customHeight="1" outlineLevel="2">
      <c r="A230" s="63"/>
      <c r="B230" s="63">
        <v>75011</v>
      </c>
      <c r="C230" s="45" t="s">
        <v>142</v>
      </c>
      <c r="D230" s="35">
        <v>100</v>
      </c>
      <c r="E230" s="35">
        <f>SUM(F230:J230)</f>
        <v>0</v>
      </c>
      <c r="F230" s="35"/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12.75" customHeight="1" outlineLevel="2">
      <c r="A231" s="100"/>
      <c r="B231" s="100"/>
      <c r="C231" s="101"/>
      <c r="D231" s="102"/>
      <c r="E231" s="102"/>
      <c r="F231" s="102"/>
      <c r="G231" s="102"/>
      <c r="H231" s="102"/>
      <c r="I231" s="102"/>
      <c r="J231" s="102"/>
      <c r="K231" s="102"/>
      <c r="L231" s="102"/>
      <c r="M231" s="121"/>
      <c r="N231" s="3"/>
      <c r="O231" s="3"/>
      <c r="P231" s="3"/>
      <c r="Q231" s="3"/>
    </row>
    <row r="232" spans="1:17" ht="12.75" customHeight="1">
      <c r="A232" s="1"/>
      <c r="B232" s="2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103"/>
      <c r="N232" s="3"/>
      <c r="O232" s="3"/>
      <c r="P232" s="3"/>
      <c r="Q232" s="3"/>
    </row>
    <row r="233" spans="1:17" ht="12.75" customHeight="1">
      <c r="A233" s="1"/>
      <c r="B233" s="2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103"/>
      <c r="N233" s="3"/>
      <c r="O233" s="3"/>
      <c r="P233" s="3"/>
      <c r="Q233" s="3"/>
    </row>
    <row r="234" spans="1:17" ht="12.75" customHeight="1">
      <c r="A234" s="1"/>
      <c r="B234" s="2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103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03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03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03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03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03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03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03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03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03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03"/>
      <c r="N244" s="3"/>
      <c r="O244" s="3"/>
      <c r="P244" s="3"/>
      <c r="Q244" s="3"/>
    </row>
    <row r="245" spans="1:17" ht="12.75" customHeight="1">
      <c r="A245" s="104"/>
      <c r="B245" s="105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06"/>
      <c r="N245" s="14"/>
      <c r="O245" s="14"/>
      <c r="P245" s="14"/>
      <c r="Q245" s="14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03"/>
      <c r="N246" s="3"/>
      <c r="O246" s="3"/>
      <c r="P246" s="3"/>
      <c r="Q246" s="3"/>
    </row>
    <row r="247" spans="1:17" ht="12.75" customHeight="1">
      <c r="A247" s="1"/>
      <c r="B247" s="2"/>
      <c r="C247" s="104"/>
      <c r="D247" s="3"/>
      <c r="E247" s="3"/>
      <c r="F247" s="3"/>
      <c r="G247" s="3"/>
      <c r="H247" s="3"/>
      <c r="I247" s="3"/>
      <c r="J247" s="3"/>
      <c r="K247" s="3"/>
      <c r="L247" s="3"/>
      <c r="M247" s="103"/>
      <c r="N247" s="3"/>
      <c r="O247" s="3"/>
      <c r="P247" s="3"/>
      <c r="Q247" s="3"/>
    </row>
    <row r="248" spans="1:17" ht="12.75" customHeight="1">
      <c r="A248" s="1"/>
      <c r="B248" s="2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103"/>
      <c r="N248" s="3"/>
      <c r="O248" s="3"/>
      <c r="P248" s="3"/>
      <c r="Q248" s="3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03"/>
      <c r="N249" s="3"/>
      <c r="O249" s="3"/>
      <c r="P249" s="3"/>
      <c r="Q249" s="3"/>
    </row>
    <row r="250" spans="1:17" ht="12.75" customHeight="1">
      <c r="A250" s="1"/>
      <c r="B250" s="2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103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03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03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03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03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03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03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03"/>
      <c r="N257" s="3"/>
      <c r="O257" s="3"/>
      <c r="P257" s="3"/>
      <c r="Q257" s="3"/>
    </row>
    <row r="258" spans="1:17" ht="12.75" customHeight="1">
      <c r="A258" s="1"/>
      <c r="B258" s="2"/>
      <c r="C258" s="14"/>
      <c r="D258" s="3"/>
      <c r="E258" s="3"/>
      <c r="F258" s="3"/>
      <c r="G258" s="3"/>
      <c r="H258" s="3"/>
      <c r="I258" s="3"/>
      <c r="J258" s="3"/>
      <c r="K258" s="3"/>
      <c r="L258" s="3"/>
      <c r="M258" s="103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03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03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03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03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03"/>
      <c r="N263" s="3"/>
      <c r="O263" s="3"/>
      <c r="P263" s="3"/>
      <c r="Q263" s="3"/>
    </row>
    <row r="264" spans="1:17" ht="12.75" customHeight="1">
      <c r="A264" s="1"/>
      <c r="B264" s="2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103"/>
      <c r="N264" s="3"/>
      <c r="O264" s="3"/>
      <c r="P264" s="3"/>
      <c r="Q264" s="3"/>
    </row>
    <row r="265" spans="1:17" ht="12.75" customHeight="1">
      <c r="A265" s="1"/>
      <c r="B265" s="2"/>
      <c r="C265" s="14"/>
      <c r="D265" s="3"/>
      <c r="E265" s="3"/>
      <c r="F265" s="3"/>
      <c r="G265" s="3"/>
      <c r="H265" s="3"/>
      <c r="I265" s="3"/>
      <c r="J265" s="3"/>
      <c r="K265" s="3"/>
      <c r="L265" s="3"/>
      <c r="M265" s="103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03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03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03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03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03"/>
      <c r="N270" s="3"/>
      <c r="O270" s="3"/>
      <c r="P270" s="3"/>
      <c r="Q270" s="3"/>
    </row>
    <row r="271" spans="1:17" ht="12.75" customHeight="1">
      <c r="A271" s="1"/>
      <c r="B271" s="2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103"/>
      <c r="N271" s="3"/>
      <c r="O271" s="3"/>
      <c r="P271" s="3"/>
      <c r="Q271" s="3"/>
    </row>
    <row r="272" spans="1:17" ht="12.75" customHeight="1">
      <c r="A272" s="1"/>
      <c r="B272" s="2"/>
      <c r="C272" s="14"/>
      <c r="D272" s="3"/>
      <c r="E272" s="3"/>
      <c r="F272" s="3"/>
      <c r="G272" s="3"/>
      <c r="H272" s="3"/>
      <c r="I272" s="3"/>
      <c r="J272" s="3"/>
      <c r="K272" s="3"/>
      <c r="L272" s="3"/>
      <c r="M272" s="103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03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03"/>
      <c r="N274" s="3"/>
      <c r="O274" s="3"/>
      <c r="P274" s="3"/>
      <c r="Q274" s="3"/>
    </row>
    <row r="275" spans="1:17" ht="12.75" customHeight="1">
      <c r="A275" s="1"/>
      <c r="B275" s="2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103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03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03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03"/>
      <c r="N278" s="3"/>
      <c r="O278" s="3"/>
      <c r="P278" s="3"/>
      <c r="Q278" s="3"/>
    </row>
    <row r="279" spans="1:17" ht="12.75" customHeight="1">
      <c r="A279" s="1"/>
      <c r="B279" s="2"/>
      <c r="C279" s="14"/>
      <c r="D279" s="3"/>
      <c r="E279" s="3"/>
      <c r="F279" s="3"/>
      <c r="G279" s="3"/>
      <c r="H279" s="3"/>
      <c r="I279" s="3"/>
      <c r="J279" s="3"/>
      <c r="K279" s="3"/>
      <c r="L279" s="3"/>
      <c r="M279" s="103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03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03"/>
      <c r="N281" s="3"/>
      <c r="O281" s="3"/>
      <c r="P281" s="3"/>
      <c r="Q281" s="3"/>
    </row>
    <row r="282" spans="1:17" ht="12.75" customHeight="1">
      <c r="A282" s="1"/>
      <c r="B282" s="2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103"/>
      <c r="N282" s="3"/>
      <c r="O282" s="3"/>
      <c r="P282" s="3"/>
      <c r="Q282" s="3"/>
    </row>
    <row r="283" spans="1:17" ht="12.75" customHeight="1">
      <c r="A283" s="1"/>
      <c r="B283" s="2"/>
      <c r="C283" s="14"/>
      <c r="D283" s="3"/>
      <c r="E283" s="3"/>
      <c r="F283" s="3"/>
      <c r="G283" s="3"/>
      <c r="H283" s="3"/>
      <c r="I283" s="3"/>
      <c r="J283" s="3"/>
      <c r="K283" s="3"/>
      <c r="L283" s="3"/>
      <c r="M283" s="103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03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03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03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03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03"/>
      <c r="N288" s="3"/>
      <c r="O288" s="3"/>
      <c r="P288" s="3"/>
      <c r="Q288" s="3"/>
    </row>
    <row r="289" spans="1:17" ht="12.75" customHeight="1">
      <c r="A289" s="1"/>
      <c r="B289" s="2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103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03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03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03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03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03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03"/>
      <c r="N295" s="3"/>
      <c r="O295" s="3"/>
      <c r="P295" s="3"/>
      <c r="Q295" s="3"/>
    </row>
    <row r="296" spans="1:17" ht="12.75" customHeight="1">
      <c r="A296" s="1"/>
      <c r="B296" s="2"/>
      <c r="C296" s="14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14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14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14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14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14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14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14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14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14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14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14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14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14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216"/>
      <c r="B382" s="212"/>
      <c r="C382" s="212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211"/>
      <c r="B383" s="212"/>
      <c r="C383" s="212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04"/>
      <c r="B384" s="105"/>
      <c r="C384" s="105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213"/>
      <c r="B385" s="212"/>
      <c r="C385" s="212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1"/>
      <c r="B386" s="2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"/>
      <c r="B387" s="2"/>
      <c r="C387" s="2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1"/>
      <c r="B388" s="2"/>
      <c r="C388" s="2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2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105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04"/>
      <c r="B396" s="105"/>
      <c r="C396" s="14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"/>
      <c r="B399" s="2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04"/>
      <c r="B408" s="105"/>
      <c r="C408" s="14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"/>
      <c r="B411" s="2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04"/>
      <c r="B412" s="105"/>
      <c r="C412" s="14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04"/>
      <c r="B415" s="105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04"/>
      <c r="B418" s="105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"/>
      <c r="B421" s="2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04"/>
      <c r="B424" s="105"/>
      <c r="C424" s="14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04"/>
      <c r="B427" s="105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"/>
      <c r="B430" s="2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</sheetData>
  <mergeCells count="45">
    <mergeCell ref="A382:C382"/>
    <mergeCell ref="A383:C383"/>
    <mergeCell ref="A385:C385"/>
    <mergeCell ref="A101:A102"/>
    <mergeCell ref="L101:L102"/>
    <mergeCell ref="B101:B102"/>
    <mergeCell ref="C101:C102"/>
    <mergeCell ref="D101:D102"/>
    <mergeCell ref="A176:A183"/>
    <mergeCell ref="B176:B183"/>
    <mergeCell ref="C176:C183"/>
    <mergeCell ref="D176:D183"/>
    <mergeCell ref="H176:H183"/>
    <mergeCell ref="J176:J183"/>
    <mergeCell ref="K176:K183"/>
    <mergeCell ref="L176:L183"/>
    <mergeCell ref="K101:K102"/>
    <mergeCell ref="H101:H102"/>
    <mergeCell ref="A3:A6"/>
    <mergeCell ref="B3:B6"/>
    <mergeCell ref="C3:C6"/>
    <mergeCell ref="K3:M3"/>
    <mergeCell ref="L7:M7"/>
    <mergeCell ref="M5:M6"/>
    <mergeCell ref="D6:J6"/>
    <mergeCell ref="D3:D5"/>
    <mergeCell ref="K6:L6"/>
    <mergeCell ref="L4:M4"/>
    <mergeCell ref="K4:K5"/>
    <mergeCell ref="H4:H5"/>
    <mergeCell ref="I4:I5"/>
    <mergeCell ref="F4:F5"/>
    <mergeCell ref="J4:J5"/>
    <mergeCell ref="G101:G102"/>
    <mergeCell ref="E101:E102"/>
    <mergeCell ref="F101:F102"/>
    <mergeCell ref="G176:G183"/>
    <mergeCell ref="E3:E5"/>
    <mergeCell ref="E176:E183"/>
    <mergeCell ref="F176:F183"/>
    <mergeCell ref="I176:I183"/>
    <mergeCell ref="I101:I102"/>
    <mergeCell ref="J101:J102"/>
    <mergeCell ref="G4:G5"/>
    <mergeCell ref="F3:J3"/>
  </mergeCells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C25D1-7751-4BC7-B3FB-0E17E64AE008}">
  <dimension ref="A1:J145"/>
  <sheetViews>
    <sheetView tabSelected="1" view="pageBreakPreview" zoomScale="73" zoomScaleNormal="100" zoomScaleSheetLayoutView="73" workbookViewId="0">
      <pane ySplit="13" topLeftCell="A111" activePane="bottomLeft" state="frozen"/>
      <selection pane="bottomLeft" activeCell="F2" sqref="F2:F4"/>
    </sheetView>
  </sheetViews>
  <sheetFormatPr defaultColWidth="14.42578125" defaultRowHeight="15" customHeight="1"/>
  <cols>
    <col min="1" max="1" width="8.28515625" style="123" customWidth="1"/>
    <col min="2" max="2" width="10.42578125" style="123" customWidth="1"/>
    <col min="3" max="3" width="70" style="123" customWidth="1"/>
    <col min="4" max="4" width="12.28515625" style="123" customWidth="1"/>
    <col min="5" max="6" width="13.28515625" style="123" customWidth="1"/>
    <col min="7" max="10" width="9.28515625" style="123" customWidth="1"/>
    <col min="11" max="11" width="8" style="123" customWidth="1"/>
    <col min="12" max="16384" width="14.42578125" style="123"/>
  </cols>
  <sheetData>
    <row r="1" spans="1:6" ht="12.75" customHeight="1">
      <c r="D1" s="124"/>
      <c r="E1" s="124"/>
      <c r="F1" s="122" t="s">
        <v>249</v>
      </c>
    </row>
    <row r="2" spans="1:6" ht="12.75" customHeight="1">
      <c r="D2" s="124"/>
      <c r="E2" s="124"/>
      <c r="F2" s="236" t="s">
        <v>256</v>
      </c>
    </row>
    <row r="3" spans="1:6" ht="12.75" customHeight="1">
      <c r="D3" s="124"/>
      <c r="E3" s="124"/>
      <c r="F3" s="236" t="s">
        <v>248</v>
      </c>
    </row>
    <row r="4" spans="1:6" ht="12.75" customHeight="1">
      <c r="D4" s="124"/>
      <c r="E4" s="124"/>
      <c r="F4" s="236" t="s">
        <v>257</v>
      </c>
    </row>
    <row r="5" spans="1:6">
      <c r="A5" s="222" t="s">
        <v>250</v>
      </c>
      <c r="B5" s="223"/>
      <c r="C5" s="223"/>
      <c r="D5" s="223"/>
      <c r="E5" s="223"/>
      <c r="F5" s="223"/>
    </row>
    <row r="6" spans="1:6">
      <c r="A6" s="222" t="s">
        <v>143</v>
      </c>
      <c r="B6" s="223"/>
      <c r="C6" s="223"/>
      <c r="D6" s="223"/>
      <c r="E6" s="223"/>
      <c r="F6" s="223"/>
    </row>
    <row r="7" spans="1:6">
      <c r="A7" s="222" t="s">
        <v>255</v>
      </c>
      <c r="B7" s="223"/>
      <c r="C7" s="223"/>
      <c r="D7" s="223"/>
      <c r="E7" s="223"/>
      <c r="F7" s="223"/>
    </row>
    <row r="8" spans="1:6" ht="12.75" customHeight="1">
      <c r="A8" s="125"/>
      <c r="B8" s="125"/>
      <c r="D8" s="126"/>
      <c r="E8" s="126"/>
      <c r="F8" s="127" t="s">
        <v>144</v>
      </c>
    </row>
    <row r="9" spans="1:6" ht="12.75" customHeight="1">
      <c r="A9" s="224" t="s">
        <v>0</v>
      </c>
      <c r="B9" s="224" t="s">
        <v>1</v>
      </c>
      <c r="C9" s="224" t="s">
        <v>204</v>
      </c>
      <c r="D9" s="227" t="s">
        <v>205</v>
      </c>
      <c r="E9" s="228"/>
      <c r="F9" s="229"/>
    </row>
    <row r="10" spans="1:6" ht="12.75" customHeight="1">
      <c r="A10" s="225"/>
      <c r="B10" s="225"/>
      <c r="C10" s="225"/>
      <c r="D10" s="230"/>
      <c r="E10" s="231"/>
      <c r="F10" s="232"/>
    </row>
    <row r="11" spans="1:6" ht="12.75" customHeight="1">
      <c r="A11" s="225"/>
      <c r="B11" s="225"/>
      <c r="C11" s="225"/>
      <c r="D11" s="233" t="s">
        <v>206</v>
      </c>
      <c r="E11" s="234"/>
      <c r="F11" s="235"/>
    </row>
    <row r="12" spans="1:6" ht="33.75" customHeight="1">
      <c r="A12" s="226"/>
      <c r="B12" s="226"/>
      <c r="C12" s="226"/>
      <c r="D12" s="128" t="s">
        <v>16</v>
      </c>
      <c r="E12" s="129" t="s">
        <v>207</v>
      </c>
      <c r="F12" s="129" t="s">
        <v>208</v>
      </c>
    </row>
    <row r="13" spans="1:6" ht="9.75" customHeight="1">
      <c r="A13" s="130">
        <v>1</v>
      </c>
      <c r="B13" s="130">
        <v>2</v>
      </c>
      <c r="C13" s="130">
        <v>3</v>
      </c>
      <c r="D13" s="130">
        <v>4</v>
      </c>
      <c r="E13" s="130">
        <v>5</v>
      </c>
      <c r="F13" s="130">
        <v>6</v>
      </c>
    </row>
    <row r="14" spans="1:6" ht="12.75" customHeight="1">
      <c r="A14" s="131"/>
      <c r="B14" s="131"/>
      <c r="C14" s="131"/>
      <c r="D14" s="132"/>
      <c r="E14" s="132"/>
      <c r="F14" s="132"/>
    </row>
    <row r="15" spans="1:6" ht="15.75" customHeight="1">
      <c r="A15" s="131"/>
      <c r="B15" s="131"/>
      <c r="C15" s="133" t="s">
        <v>209</v>
      </c>
      <c r="D15" s="134">
        <f>SUM(D17:D21)</f>
        <v>205810</v>
      </c>
      <c r="E15" s="135">
        <f>SUM(E17:E21)</f>
        <v>191934</v>
      </c>
      <c r="F15" s="135">
        <f>SUM(F17:F21)</f>
        <v>13876</v>
      </c>
    </row>
    <row r="16" spans="1:6" ht="12.75" customHeight="1">
      <c r="A16" s="131"/>
      <c r="B16" s="131"/>
      <c r="C16" s="136" t="s">
        <v>5</v>
      </c>
      <c r="D16" s="137"/>
      <c r="E16" s="138"/>
      <c r="F16" s="138"/>
    </row>
    <row r="17" spans="1:10" ht="12.75" customHeight="1">
      <c r="A17" s="131"/>
      <c r="B17" s="131"/>
      <c r="C17" s="139" t="s">
        <v>210</v>
      </c>
      <c r="D17" s="140">
        <f t="shared" ref="D17:D20" si="0">E17+F17</f>
        <v>97883</v>
      </c>
      <c r="E17" s="141">
        <f>E29+E34+E38+E44+E50+E56+E67+E73+E79+E86+E92+E99+E112+E120+E132+E141+E137</f>
        <v>91279</v>
      </c>
      <c r="F17" s="141">
        <f>F29+F34+F38+F44+F50+F56+F67+F73+F79+F86+F92+F99+F112+F120+F132+F141+F137</f>
        <v>6604</v>
      </c>
    </row>
    <row r="18" spans="1:10" ht="12.75" customHeight="1">
      <c r="A18" s="131"/>
      <c r="B18" s="131"/>
      <c r="C18" s="139" t="s">
        <v>211</v>
      </c>
      <c r="D18" s="140">
        <f t="shared" si="0"/>
        <v>376</v>
      </c>
      <c r="E18" s="141">
        <f t="shared" ref="E18:F18" si="1">E116</f>
        <v>376</v>
      </c>
      <c r="F18" s="141">
        <f t="shared" si="1"/>
        <v>0</v>
      </c>
    </row>
    <row r="19" spans="1:10" ht="12.75" customHeight="1">
      <c r="A19" s="131"/>
      <c r="B19" s="131"/>
      <c r="C19" s="139" t="s">
        <v>212</v>
      </c>
      <c r="D19" s="140">
        <f>E19+F19</f>
        <v>99529</v>
      </c>
      <c r="E19" s="141">
        <f>E24+E35+E39+E45+E51+E57+E62+E68+E74+E80+E87+E93+E101+E117+E121+E128+E108+E125+E133+E138</f>
        <v>92693</v>
      </c>
      <c r="F19" s="141">
        <f>F24+F35+F39+F45+F51+F57+F62+F68+F74+F80+F87+F93+F101+F117+F121+F128+F108+F125+F133+F138</f>
        <v>6836</v>
      </c>
    </row>
    <row r="20" spans="1:10" ht="12.75" customHeight="1">
      <c r="A20" s="131"/>
      <c r="B20" s="131"/>
      <c r="C20" s="139" t="s">
        <v>213</v>
      </c>
      <c r="D20" s="140">
        <f t="shared" si="0"/>
        <v>7231</v>
      </c>
      <c r="E20" s="141">
        <f t="shared" ref="E20:F20" si="2">E94+E102</f>
        <v>6795</v>
      </c>
      <c r="F20" s="141">
        <f t="shared" si="2"/>
        <v>436</v>
      </c>
    </row>
    <row r="21" spans="1:10" ht="12.75" customHeight="1">
      <c r="A21" s="131"/>
      <c r="B21" s="131"/>
      <c r="C21" s="142" t="s">
        <v>251</v>
      </c>
      <c r="D21" s="140">
        <f>D142</f>
        <v>791</v>
      </c>
      <c r="E21" s="140">
        <f t="shared" ref="E21:F21" si="3">E142</f>
        <v>791</v>
      </c>
      <c r="F21" s="140">
        <f t="shared" si="3"/>
        <v>0</v>
      </c>
    </row>
    <row r="22" spans="1:10" ht="17.25" customHeight="1">
      <c r="A22" s="143"/>
      <c r="B22" s="143"/>
      <c r="C22" s="144" t="s">
        <v>62</v>
      </c>
      <c r="D22" s="145">
        <f t="shared" ref="D22:D24" si="4">E22+F22</f>
        <v>1267</v>
      </c>
      <c r="E22" s="145">
        <f t="shared" ref="E22:F23" si="5">E23</f>
        <v>1174</v>
      </c>
      <c r="F22" s="145">
        <f t="shared" si="5"/>
        <v>93</v>
      </c>
    </row>
    <row r="23" spans="1:10" ht="12.75" customHeight="1">
      <c r="A23" s="146" t="s">
        <v>26</v>
      </c>
      <c r="B23" s="147"/>
      <c r="C23" s="148" t="s">
        <v>27</v>
      </c>
      <c r="D23" s="149">
        <f t="shared" si="4"/>
        <v>1267</v>
      </c>
      <c r="E23" s="150">
        <f t="shared" si="5"/>
        <v>1174</v>
      </c>
      <c r="F23" s="150">
        <f t="shared" si="5"/>
        <v>93</v>
      </c>
    </row>
    <row r="24" spans="1:10" ht="17.25" customHeight="1">
      <c r="A24" s="147"/>
      <c r="B24" s="151" t="s">
        <v>65</v>
      </c>
      <c r="C24" s="152" t="s">
        <v>214</v>
      </c>
      <c r="D24" s="153">
        <f t="shared" si="4"/>
        <v>1267</v>
      </c>
      <c r="E24" s="153">
        <v>1174</v>
      </c>
      <c r="F24" s="153">
        <v>93</v>
      </c>
    </row>
    <row r="25" spans="1:10" ht="6.75" customHeight="1">
      <c r="A25" s="131"/>
      <c r="B25" s="131"/>
      <c r="C25" s="139"/>
      <c r="D25" s="141"/>
      <c r="E25" s="141"/>
      <c r="F25" s="141"/>
    </row>
    <row r="26" spans="1:10" ht="28.5" customHeight="1">
      <c r="A26" s="154"/>
      <c r="B26" s="154"/>
      <c r="C26" s="155" t="s">
        <v>247</v>
      </c>
      <c r="D26" s="145">
        <f t="shared" ref="D26:F27" si="6">D27</f>
        <v>3164</v>
      </c>
      <c r="E26" s="145">
        <f t="shared" si="6"/>
        <v>2957</v>
      </c>
      <c r="F26" s="145">
        <f t="shared" si="6"/>
        <v>207</v>
      </c>
    </row>
    <row r="27" spans="1:10" ht="12.75" customHeight="1">
      <c r="A27" s="146" t="s">
        <v>18</v>
      </c>
      <c r="B27" s="146"/>
      <c r="C27" s="148" t="s">
        <v>19</v>
      </c>
      <c r="D27" s="150">
        <f t="shared" si="6"/>
        <v>3164</v>
      </c>
      <c r="E27" s="150">
        <f t="shared" si="6"/>
        <v>2957</v>
      </c>
      <c r="F27" s="150">
        <f t="shared" si="6"/>
        <v>207</v>
      </c>
    </row>
    <row r="28" spans="1:10" ht="12.75" customHeight="1">
      <c r="A28" s="131"/>
      <c r="B28" s="131" t="s">
        <v>53</v>
      </c>
      <c r="C28" s="139" t="s">
        <v>215</v>
      </c>
      <c r="D28" s="141">
        <f>SUM(D29:D29)</f>
        <v>3164</v>
      </c>
      <c r="E28" s="141">
        <f>SUM(E29:E29)</f>
        <v>2957</v>
      </c>
      <c r="F28" s="141">
        <f>SUM(F29:F29)</f>
        <v>207</v>
      </c>
      <c r="G28" s="156"/>
      <c r="H28" s="156"/>
      <c r="J28" s="156"/>
    </row>
    <row r="29" spans="1:10" ht="12.75" customHeight="1">
      <c r="A29" s="131"/>
      <c r="B29" s="131"/>
      <c r="C29" s="139" t="s">
        <v>216</v>
      </c>
      <c r="D29" s="153">
        <f t="shared" ref="D29" si="7">E29+F29</f>
        <v>3164</v>
      </c>
      <c r="E29" s="141">
        <v>2957</v>
      </c>
      <c r="F29" s="141">
        <v>207</v>
      </c>
      <c r="G29" s="156"/>
      <c r="H29" s="156"/>
      <c r="I29" s="156"/>
      <c r="J29" s="156"/>
    </row>
    <row r="30" spans="1:10" ht="6.75" customHeight="1">
      <c r="A30" s="131"/>
      <c r="B30" s="131"/>
      <c r="C30" s="139"/>
      <c r="D30" s="141"/>
      <c r="E30" s="141"/>
      <c r="F30" s="141"/>
    </row>
    <row r="31" spans="1:10" ht="18" customHeight="1">
      <c r="A31" s="154"/>
      <c r="B31" s="154"/>
      <c r="C31" s="157" t="s">
        <v>217</v>
      </c>
      <c r="D31" s="145">
        <f t="shared" ref="D31:F31" si="8">D32</f>
        <v>30733</v>
      </c>
      <c r="E31" s="145">
        <f>E32</f>
        <v>28885</v>
      </c>
      <c r="F31" s="145">
        <f t="shared" si="8"/>
        <v>1848</v>
      </c>
    </row>
    <row r="32" spans="1:10" ht="12.75" customHeight="1">
      <c r="A32" s="146" t="s">
        <v>18</v>
      </c>
      <c r="B32" s="146"/>
      <c r="C32" s="148" t="s">
        <v>19</v>
      </c>
      <c r="D32" s="158">
        <f t="shared" ref="D32:F32" si="9">D33+D37</f>
        <v>30733</v>
      </c>
      <c r="E32" s="158">
        <f>E33+E37</f>
        <v>28885</v>
      </c>
      <c r="F32" s="158">
        <f t="shared" si="9"/>
        <v>1848</v>
      </c>
    </row>
    <row r="33" spans="1:6" ht="12.75" customHeight="1">
      <c r="A33" s="131"/>
      <c r="B33" s="131" t="s">
        <v>48</v>
      </c>
      <c r="C33" s="139" t="s">
        <v>49</v>
      </c>
      <c r="D33" s="159">
        <f t="shared" ref="D33:D35" si="10">E33+F33</f>
        <v>8627</v>
      </c>
      <c r="E33" s="159">
        <f t="shared" ref="E33:F33" si="11">SUM(E34:E35)</f>
        <v>8009</v>
      </c>
      <c r="F33" s="159">
        <f t="shared" si="11"/>
        <v>618</v>
      </c>
    </row>
    <row r="34" spans="1:6" ht="12.75" customHeight="1">
      <c r="A34" s="131"/>
      <c r="B34" s="131"/>
      <c r="C34" s="139" t="s">
        <v>216</v>
      </c>
      <c r="D34" s="160">
        <f t="shared" si="10"/>
        <v>7355</v>
      </c>
      <c r="E34" s="160">
        <v>6830</v>
      </c>
      <c r="F34" s="160">
        <v>525</v>
      </c>
    </row>
    <row r="35" spans="1:6" ht="12.75" customHeight="1">
      <c r="A35" s="131"/>
      <c r="B35" s="131"/>
      <c r="C35" s="161" t="s">
        <v>218</v>
      </c>
      <c r="D35" s="162">
        <f t="shared" si="10"/>
        <v>1272</v>
      </c>
      <c r="E35" s="162">
        <v>1179</v>
      </c>
      <c r="F35" s="162">
        <v>93</v>
      </c>
    </row>
    <row r="36" spans="1:6" ht="8.25" customHeight="1">
      <c r="A36" s="131"/>
      <c r="B36" s="131"/>
      <c r="C36" s="163"/>
      <c r="D36" s="164"/>
      <c r="E36" s="162"/>
      <c r="F36" s="162"/>
    </row>
    <row r="37" spans="1:6" ht="12.75" customHeight="1">
      <c r="A37" s="131"/>
      <c r="B37" s="131" t="s">
        <v>50</v>
      </c>
      <c r="C37" s="161" t="s">
        <v>51</v>
      </c>
      <c r="D37" s="162">
        <f t="shared" ref="D37:D39" si="12">E37+F37</f>
        <v>22106</v>
      </c>
      <c r="E37" s="162">
        <f t="shared" ref="E37:F37" si="13">E38+E39</f>
        <v>20876</v>
      </c>
      <c r="F37" s="162">
        <f t="shared" si="13"/>
        <v>1230</v>
      </c>
    </row>
    <row r="38" spans="1:6" ht="12.75" customHeight="1">
      <c r="A38" s="131"/>
      <c r="B38" s="131"/>
      <c r="C38" s="161" t="s">
        <v>216</v>
      </c>
      <c r="D38" s="162">
        <f t="shared" si="12"/>
        <v>21532</v>
      </c>
      <c r="E38" s="162">
        <f>16638+3707</f>
        <v>20345</v>
      </c>
      <c r="F38" s="162">
        <v>1187</v>
      </c>
    </row>
    <row r="39" spans="1:6" ht="12.75" customHeight="1">
      <c r="A39" s="131"/>
      <c r="B39" s="131"/>
      <c r="C39" s="161" t="s">
        <v>218</v>
      </c>
      <c r="D39" s="162">
        <f t="shared" si="12"/>
        <v>574</v>
      </c>
      <c r="E39" s="162">
        <v>531</v>
      </c>
      <c r="F39" s="162">
        <v>43</v>
      </c>
    </row>
    <row r="40" spans="1:6" ht="8.25" customHeight="1">
      <c r="A40" s="131"/>
      <c r="B40" s="131"/>
      <c r="C40" s="161"/>
      <c r="D40" s="164"/>
      <c r="E40" s="162"/>
      <c r="F40" s="162"/>
    </row>
    <row r="41" spans="1:6" ht="30" customHeight="1">
      <c r="A41" s="154"/>
      <c r="B41" s="154"/>
      <c r="C41" s="165" t="s">
        <v>246</v>
      </c>
      <c r="D41" s="166">
        <f t="shared" ref="D41:F42" si="14">D42</f>
        <v>7680</v>
      </c>
      <c r="E41" s="167">
        <f t="shared" si="14"/>
        <v>7171</v>
      </c>
      <c r="F41" s="167">
        <f t="shared" si="14"/>
        <v>509</v>
      </c>
    </row>
    <row r="42" spans="1:6" ht="12.75" customHeight="1">
      <c r="A42" s="146" t="s">
        <v>18</v>
      </c>
      <c r="B42" s="146"/>
      <c r="C42" s="148" t="s">
        <v>19</v>
      </c>
      <c r="D42" s="168">
        <f t="shared" ref="D42:D45" si="15">E42+F42</f>
        <v>7680</v>
      </c>
      <c r="E42" s="158">
        <f t="shared" si="14"/>
        <v>7171</v>
      </c>
      <c r="F42" s="158">
        <f t="shared" si="14"/>
        <v>509</v>
      </c>
    </row>
    <row r="43" spans="1:6" ht="12.75" customHeight="1">
      <c r="A43" s="131"/>
      <c r="B43" s="131" t="s">
        <v>43</v>
      </c>
      <c r="C43" s="139" t="s">
        <v>219</v>
      </c>
      <c r="D43" s="169">
        <f t="shared" si="15"/>
        <v>7680</v>
      </c>
      <c r="E43" s="159">
        <f t="shared" ref="E43:F43" si="16">SUM(E44:E45)</f>
        <v>7171</v>
      </c>
      <c r="F43" s="159">
        <f t="shared" si="16"/>
        <v>509</v>
      </c>
    </row>
    <row r="44" spans="1:6" ht="12.75" customHeight="1">
      <c r="A44" s="131"/>
      <c r="B44" s="131"/>
      <c r="C44" s="161" t="s">
        <v>216</v>
      </c>
      <c r="D44" s="170">
        <f t="shared" si="15"/>
        <v>7052</v>
      </c>
      <c r="E44" s="171">
        <v>6584</v>
      </c>
      <c r="F44" s="171">
        <v>468</v>
      </c>
    </row>
    <row r="45" spans="1:6" ht="12.75" customHeight="1">
      <c r="A45" s="131"/>
      <c r="B45" s="131"/>
      <c r="C45" s="161" t="s">
        <v>218</v>
      </c>
      <c r="D45" s="170">
        <f t="shared" si="15"/>
        <v>628</v>
      </c>
      <c r="E45" s="171">
        <v>587</v>
      </c>
      <c r="F45" s="171">
        <v>41</v>
      </c>
    </row>
    <row r="46" spans="1:6" ht="7.5" customHeight="1">
      <c r="A46" s="131"/>
      <c r="B46" s="131"/>
      <c r="C46" s="139"/>
      <c r="D46" s="172"/>
      <c r="E46" s="172"/>
      <c r="F46" s="172"/>
    </row>
    <row r="47" spans="1:6" ht="16.5" customHeight="1">
      <c r="A47" s="154"/>
      <c r="B47" s="154"/>
      <c r="C47" s="173" t="s">
        <v>220</v>
      </c>
      <c r="D47" s="166">
        <f t="shared" ref="D47:F48" si="17">D48</f>
        <v>3904</v>
      </c>
      <c r="E47" s="166">
        <f t="shared" si="17"/>
        <v>3619</v>
      </c>
      <c r="F47" s="166">
        <f t="shared" si="17"/>
        <v>285</v>
      </c>
    </row>
    <row r="48" spans="1:6" ht="12.75" customHeight="1">
      <c r="A48" s="146">
        <v>500</v>
      </c>
      <c r="B48" s="146"/>
      <c r="C48" s="148" t="s">
        <v>221</v>
      </c>
      <c r="D48" s="168">
        <f t="shared" si="17"/>
        <v>3904</v>
      </c>
      <c r="E48" s="168">
        <f t="shared" si="17"/>
        <v>3619</v>
      </c>
      <c r="F48" s="168">
        <f t="shared" si="17"/>
        <v>285</v>
      </c>
    </row>
    <row r="49" spans="1:10" ht="12.75" customHeight="1">
      <c r="A49" s="131"/>
      <c r="B49" s="131">
        <v>50001</v>
      </c>
      <c r="C49" s="139" t="s">
        <v>69</v>
      </c>
      <c r="D49" s="169">
        <f t="shared" ref="D49:D51" si="18">E49+F49</f>
        <v>3904</v>
      </c>
      <c r="E49" s="169">
        <f t="shared" ref="E49:F49" si="19">E50+E51</f>
        <v>3619</v>
      </c>
      <c r="F49" s="169">
        <f t="shared" si="19"/>
        <v>285</v>
      </c>
    </row>
    <row r="50" spans="1:10" ht="12.75" customHeight="1">
      <c r="A50" s="131"/>
      <c r="B50" s="131"/>
      <c r="C50" s="139" t="s">
        <v>216</v>
      </c>
      <c r="D50" s="169">
        <f t="shared" si="18"/>
        <v>3495</v>
      </c>
      <c r="E50" s="169">
        <v>3240</v>
      </c>
      <c r="F50" s="169">
        <v>255</v>
      </c>
    </row>
    <row r="51" spans="1:10" ht="12.75" customHeight="1">
      <c r="A51" s="131"/>
      <c r="B51" s="131"/>
      <c r="C51" s="139" t="s">
        <v>218</v>
      </c>
      <c r="D51" s="169">
        <f t="shared" si="18"/>
        <v>409</v>
      </c>
      <c r="E51" s="169">
        <v>379</v>
      </c>
      <c r="F51" s="169">
        <v>30</v>
      </c>
    </row>
    <row r="52" spans="1:10" ht="8.25" customHeight="1">
      <c r="A52" s="131"/>
      <c r="B52" s="131"/>
      <c r="C52" s="139"/>
      <c r="D52" s="169"/>
      <c r="E52" s="172"/>
      <c r="F52" s="172"/>
    </row>
    <row r="53" spans="1:10" ht="25.5" customHeight="1">
      <c r="A53" s="154"/>
      <c r="B53" s="154"/>
      <c r="C53" s="165" t="s">
        <v>222</v>
      </c>
      <c r="D53" s="166">
        <f t="shared" ref="D53:F54" si="20">D54</f>
        <v>3033</v>
      </c>
      <c r="E53" s="166">
        <f t="shared" si="20"/>
        <v>2815</v>
      </c>
      <c r="F53" s="166">
        <f t="shared" si="20"/>
        <v>218</v>
      </c>
    </row>
    <row r="54" spans="1:10" ht="12.75" customHeight="1">
      <c r="A54" s="146">
        <v>600</v>
      </c>
      <c r="B54" s="146"/>
      <c r="C54" s="148" t="s">
        <v>71</v>
      </c>
      <c r="D54" s="168">
        <f t="shared" si="20"/>
        <v>3033</v>
      </c>
      <c r="E54" s="168">
        <f t="shared" si="20"/>
        <v>2815</v>
      </c>
      <c r="F54" s="168">
        <f t="shared" si="20"/>
        <v>218</v>
      </c>
    </row>
    <row r="55" spans="1:10" ht="12.75" customHeight="1">
      <c r="A55" s="131"/>
      <c r="B55" s="131">
        <v>60055</v>
      </c>
      <c r="C55" s="139" t="s">
        <v>72</v>
      </c>
      <c r="D55" s="169">
        <f t="shared" ref="D55:F55" si="21">D56+D57</f>
        <v>3033</v>
      </c>
      <c r="E55" s="169">
        <f t="shared" si="21"/>
        <v>2815</v>
      </c>
      <c r="F55" s="169">
        <f t="shared" si="21"/>
        <v>218</v>
      </c>
    </row>
    <row r="56" spans="1:10" ht="12.75" customHeight="1">
      <c r="A56" s="131"/>
      <c r="B56" s="131"/>
      <c r="C56" s="139" t="s">
        <v>216</v>
      </c>
      <c r="D56" s="169">
        <f t="shared" ref="D56:D57" si="22">E56+F56</f>
        <v>2646</v>
      </c>
      <c r="E56" s="174">
        <v>2456</v>
      </c>
      <c r="F56" s="174">
        <v>190</v>
      </c>
    </row>
    <row r="57" spans="1:10" ht="12.75" customHeight="1">
      <c r="A57" s="131"/>
      <c r="B57" s="131"/>
      <c r="C57" s="139" t="s">
        <v>218</v>
      </c>
      <c r="D57" s="169">
        <f t="shared" si="22"/>
        <v>387</v>
      </c>
      <c r="E57" s="174">
        <v>359</v>
      </c>
      <c r="F57" s="174">
        <v>28</v>
      </c>
    </row>
    <row r="58" spans="1:10" ht="6.75" customHeight="1">
      <c r="A58" s="131"/>
      <c r="B58" s="131"/>
      <c r="C58" s="139"/>
      <c r="D58" s="172"/>
      <c r="E58" s="169"/>
      <c r="F58" s="169"/>
    </row>
    <row r="59" spans="1:10" ht="18.75" customHeight="1">
      <c r="A59" s="154"/>
      <c r="B59" s="154"/>
      <c r="C59" s="144" t="s">
        <v>223</v>
      </c>
      <c r="D59" s="166">
        <f t="shared" ref="D59:F61" si="23">D60</f>
        <v>74359</v>
      </c>
      <c r="E59" s="166">
        <f t="shared" si="23"/>
        <v>69353</v>
      </c>
      <c r="F59" s="166">
        <f t="shared" si="23"/>
        <v>5006</v>
      </c>
    </row>
    <row r="60" spans="1:10" ht="16.5" customHeight="1">
      <c r="A60" s="146">
        <v>851</v>
      </c>
      <c r="B60" s="146"/>
      <c r="C60" s="148" t="s">
        <v>83</v>
      </c>
      <c r="D60" s="168">
        <f t="shared" si="23"/>
        <v>74359</v>
      </c>
      <c r="E60" s="168">
        <f t="shared" si="23"/>
        <v>69353</v>
      </c>
      <c r="F60" s="168">
        <f t="shared" si="23"/>
        <v>5006</v>
      </c>
      <c r="H60" s="156"/>
      <c r="I60" s="156"/>
      <c r="J60" s="156"/>
    </row>
    <row r="61" spans="1:10" ht="12.75" customHeight="1">
      <c r="A61" s="131"/>
      <c r="B61" s="131">
        <v>85132</v>
      </c>
      <c r="C61" s="139" t="s">
        <v>118</v>
      </c>
      <c r="D61" s="170">
        <f t="shared" si="23"/>
        <v>74359</v>
      </c>
      <c r="E61" s="170">
        <f t="shared" si="23"/>
        <v>69353</v>
      </c>
      <c r="F61" s="170">
        <f t="shared" si="23"/>
        <v>5006</v>
      </c>
    </row>
    <row r="62" spans="1:10" ht="12.75" customHeight="1">
      <c r="A62" s="131"/>
      <c r="B62" s="131"/>
      <c r="C62" s="175" t="s">
        <v>212</v>
      </c>
      <c r="D62" s="170">
        <f>E62+F62</f>
        <v>74359</v>
      </c>
      <c r="E62" s="170">
        <v>69353</v>
      </c>
      <c r="F62" s="170">
        <v>5006</v>
      </c>
    </row>
    <row r="63" spans="1:10" ht="5.25" customHeight="1">
      <c r="A63" s="131"/>
      <c r="B63" s="131"/>
      <c r="C63" s="139"/>
      <c r="D63" s="172"/>
      <c r="E63" s="169"/>
      <c r="F63" s="169"/>
    </row>
    <row r="64" spans="1:10" ht="18.75" customHeight="1">
      <c r="A64" s="154"/>
      <c r="B64" s="154"/>
      <c r="C64" s="144" t="s">
        <v>224</v>
      </c>
      <c r="D64" s="166">
        <f t="shared" ref="D64:F65" si="24">D65</f>
        <v>759</v>
      </c>
      <c r="E64" s="166">
        <f t="shared" si="24"/>
        <v>704</v>
      </c>
      <c r="F64" s="166">
        <f t="shared" si="24"/>
        <v>55</v>
      </c>
    </row>
    <row r="65" spans="1:6" ht="12.75" customHeight="1">
      <c r="A65" s="146">
        <v>851</v>
      </c>
      <c r="B65" s="146"/>
      <c r="C65" s="148" t="s">
        <v>83</v>
      </c>
      <c r="D65" s="168">
        <f t="shared" si="24"/>
        <v>759</v>
      </c>
      <c r="E65" s="168">
        <f t="shared" si="24"/>
        <v>704</v>
      </c>
      <c r="F65" s="168">
        <f t="shared" si="24"/>
        <v>55</v>
      </c>
    </row>
    <row r="66" spans="1:6" ht="12.75" customHeight="1">
      <c r="A66" s="131"/>
      <c r="B66" s="131">
        <v>85133</v>
      </c>
      <c r="C66" s="139" t="s">
        <v>120</v>
      </c>
      <c r="D66" s="169">
        <f t="shared" ref="D66:D68" si="25">E66+F66</f>
        <v>759</v>
      </c>
      <c r="E66" s="169">
        <f t="shared" ref="E66:F66" si="26">SUM(E67:E68)</f>
        <v>704</v>
      </c>
      <c r="F66" s="169">
        <f t="shared" si="26"/>
        <v>55</v>
      </c>
    </row>
    <row r="67" spans="1:6" ht="12.75" customHeight="1">
      <c r="A67" s="131"/>
      <c r="B67" s="131"/>
      <c r="C67" s="139" t="s">
        <v>216</v>
      </c>
      <c r="D67" s="169">
        <f t="shared" si="25"/>
        <v>568</v>
      </c>
      <c r="E67" s="169">
        <v>527</v>
      </c>
      <c r="F67" s="169">
        <v>41</v>
      </c>
    </row>
    <row r="68" spans="1:6" ht="12.75" customHeight="1">
      <c r="A68" s="131"/>
      <c r="B68" s="131"/>
      <c r="C68" s="139" t="s">
        <v>218</v>
      </c>
      <c r="D68" s="169">
        <f t="shared" si="25"/>
        <v>191</v>
      </c>
      <c r="E68" s="169">
        <v>177</v>
      </c>
      <c r="F68" s="169">
        <v>14</v>
      </c>
    </row>
    <row r="69" spans="1:6" ht="6.75" customHeight="1">
      <c r="A69" s="131"/>
      <c r="B69" s="131"/>
      <c r="C69" s="139"/>
      <c r="D69" s="169"/>
      <c r="E69" s="172"/>
      <c r="F69" s="172"/>
    </row>
    <row r="70" spans="1:6" ht="17.25" customHeight="1">
      <c r="A70" s="154"/>
      <c r="B70" s="154"/>
      <c r="C70" s="144" t="s">
        <v>225</v>
      </c>
      <c r="D70" s="166">
        <f t="shared" ref="D70:F71" si="27">D71</f>
        <v>7396</v>
      </c>
      <c r="E70" s="166">
        <f t="shared" si="27"/>
        <v>6884</v>
      </c>
      <c r="F70" s="166">
        <f t="shared" si="27"/>
        <v>512</v>
      </c>
    </row>
    <row r="71" spans="1:6" ht="12.75" customHeight="1">
      <c r="A71" s="146">
        <v>900</v>
      </c>
      <c r="B71" s="146"/>
      <c r="C71" s="148" t="s">
        <v>37</v>
      </c>
      <c r="D71" s="168">
        <f t="shared" si="27"/>
        <v>7396</v>
      </c>
      <c r="E71" s="168">
        <f t="shared" si="27"/>
        <v>6884</v>
      </c>
      <c r="F71" s="168">
        <f t="shared" si="27"/>
        <v>512</v>
      </c>
    </row>
    <row r="72" spans="1:6" ht="12.75" customHeight="1">
      <c r="A72" s="131"/>
      <c r="B72" s="131">
        <v>90014</v>
      </c>
      <c r="C72" s="139" t="s">
        <v>122</v>
      </c>
      <c r="D72" s="169">
        <f t="shared" ref="D72:F72" si="28">D73+D74</f>
        <v>7396</v>
      </c>
      <c r="E72" s="169">
        <f t="shared" si="28"/>
        <v>6884</v>
      </c>
      <c r="F72" s="169">
        <f t="shared" si="28"/>
        <v>512</v>
      </c>
    </row>
    <row r="73" spans="1:6" ht="12.75" customHeight="1">
      <c r="A73" s="131"/>
      <c r="B73" s="131"/>
      <c r="C73" s="139" t="s">
        <v>226</v>
      </c>
      <c r="D73" s="169">
        <f t="shared" ref="D73:D74" si="29">E73+F73</f>
        <v>6215</v>
      </c>
      <c r="E73" s="169">
        <f>5446+338</f>
        <v>5784</v>
      </c>
      <c r="F73" s="169">
        <v>431</v>
      </c>
    </row>
    <row r="74" spans="1:6" ht="12.75" customHeight="1">
      <c r="A74" s="131"/>
      <c r="B74" s="131"/>
      <c r="C74" s="139" t="s">
        <v>227</v>
      </c>
      <c r="D74" s="169">
        <f t="shared" si="29"/>
        <v>1181</v>
      </c>
      <c r="E74" s="169">
        <f>1025+75</f>
        <v>1100</v>
      </c>
      <c r="F74" s="169">
        <v>81</v>
      </c>
    </row>
    <row r="75" spans="1:6" ht="6.75" customHeight="1">
      <c r="A75" s="131"/>
      <c r="B75" s="131"/>
      <c r="C75" s="139"/>
      <c r="D75" s="172"/>
      <c r="E75" s="169"/>
      <c r="F75" s="169"/>
    </row>
    <row r="76" spans="1:6" ht="16.5" customHeight="1">
      <c r="A76" s="154"/>
      <c r="B76" s="154"/>
      <c r="C76" s="157" t="s">
        <v>88</v>
      </c>
      <c r="D76" s="166">
        <f t="shared" ref="D76:F77" si="30">D77</f>
        <v>7583</v>
      </c>
      <c r="E76" s="166">
        <f t="shared" si="30"/>
        <v>7027</v>
      </c>
      <c r="F76" s="166">
        <f t="shared" si="30"/>
        <v>556</v>
      </c>
    </row>
    <row r="77" spans="1:6" ht="12.75" customHeight="1">
      <c r="A77" s="146">
        <v>801</v>
      </c>
      <c r="B77" s="146"/>
      <c r="C77" s="148" t="s">
        <v>89</v>
      </c>
      <c r="D77" s="168">
        <f t="shared" si="30"/>
        <v>7583</v>
      </c>
      <c r="E77" s="168">
        <f t="shared" si="30"/>
        <v>7027</v>
      </c>
      <c r="F77" s="168">
        <f t="shared" si="30"/>
        <v>556</v>
      </c>
    </row>
    <row r="78" spans="1:6" ht="12.75" customHeight="1">
      <c r="A78" s="131"/>
      <c r="B78" s="131">
        <v>80136</v>
      </c>
      <c r="C78" s="139" t="s">
        <v>228</v>
      </c>
      <c r="D78" s="169">
        <f t="shared" ref="D78:F78" si="31">D79+D80</f>
        <v>7583</v>
      </c>
      <c r="E78" s="169">
        <f t="shared" si="31"/>
        <v>7027</v>
      </c>
      <c r="F78" s="169">
        <f t="shared" si="31"/>
        <v>556</v>
      </c>
    </row>
    <row r="79" spans="1:6" ht="12.75" customHeight="1">
      <c r="A79" s="131"/>
      <c r="B79" s="131"/>
      <c r="C79" s="139" t="s">
        <v>216</v>
      </c>
      <c r="D79" s="169">
        <f t="shared" ref="D79:D80" si="32">E79+F79</f>
        <v>6603</v>
      </c>
      <c r="E79" s="174">
        <v>6119</v>
      </c>
      <c r="F79" s="174">
        <v>484</v>
      </c>
    </row>
    <row r="80" spans="1:6" ht="12.75" customHeight="1">
      <c r="A80" s="131"/>
      <c r="B80" s="131"/>
      <c r="C80" s="139" t="s">
        <v>218</v>
      </c>
      <c r="D80" s="169">
        <f t="shared" si="32"/>
        <v>980</v>
      </c>
      <c r="E80" s="174">
        <v>908</v>
      </c>
      <c r="F80" s="174">
        <v>72</v>
      </c>
    </row>
    <row r="81" spans="1:6" ht="12.75" customHeight="1">
      <c r="A81" s="131"/>
      <c r="B81" s="131"/>
      <c r="C81" s="139"/>
      <c r="D81" s="172"/>
      <c r="E81" s="169"/>
      <c r="F81" s="169"/>
    </row>
    <row r="82" spans="1:6" ht="18" customHeight="1">
      <c r="A82" s="154"/>
      <c r="B82" s="154"/>
      <c r="C82" s="165" t="s">
        <v>229</v>
      </c>
      <c r="D82" s="166">
        <f t="shared" ref="D82:F82" si="33">D83</f>
        <v>2478</v>
      </c>
      <c r="E82" s="166">
        <f t="shared" si="33"/>
        <v>2297</v>
      </c>
      <c r="F82" s="166">
        <f t="shared" si="33"/>
        <v>181</v>
      </c>
    </row>
    <row r="83" spans="1:6" ht="12.75" customHeight="1">
      <c r="A83" s="146">
        <v>921</v>
      </c>
      <c r="B83" s="131"/>
      <c r="C83" s="148" t="s">
        <v>124</v>
      </c>
      <c r="D83" s="168">
        <f t="shared" ref="D83:F83" si="34">D85</f>
        <v>2478</v>
      </c>
      <c r="E83" s="168">
        <f t="shared" si="34"/>
        <v>2297</v>
      </c>
      <c r="F83" s="168">
        <f t="shared" si="34"/>
        <v>181</v>
      </c>
    </row>
    <row r="84" spans="1:6" ht="12.75" customHeight="1">
      <c r="A84" s="146"/>
      <c r="B84" s="147">
        <v>92120</v>
      </c>
      <c r="C84" s="175" t="s">
        <v>125</v>
      </c>
      <c r="D84" s="168"/>
      <c r="E84" s="168"/>
      <c r="F84" s="168"/>
    </row>
    <row r="85" spans="1:6" ht="12.75" customHeight="1">
      <c r="A85" s="131"/>
      <c r="B85" s="131">
        <v>92121</v>
      </c>
      <c r="C85" s="139" t="s">
        <v>126</v>
      </c>
      <c r="D85" s="169">
        <f t="shared" ref="D85:F85" si="35">D86+D87</f>
        <v>2478</v>
      </c>
      <c r="E85" s="169">
        <f t="shared" si="35"/>
        <v>2297</v>
      </c>
      <c r="F85" s="169">
        <f t="shared" si="35"/>
        <v>181</v>
      </c>
    </row>
    <row r="86" spans="1:6" ht="12.75" customHeight="1">
      <c r="A86" s="131"/>
      <c r="B86" s="131"/>
      <c r="C86" s="139" t="s">
        <v>216</v>
      </c>
      <c r="D86" s="169">
        <f t="shared" ref="D86:D87" si="36">E86+F86</f>
        <v>2005</v>
      </c>
      <c r="E86" s="169">
        <v>1859</v>
      </c>
      <c r="F86" s="169">
        <v>146</v>
      </c>
    </row>
    <row r="87" spans="1:6" ht="12.75" customHeight="1">
      <c r="A87" s="131"/>
      <c r="B87" s="131"/>
      <c r="C87" s="139" t="s">
        <v>218</v>
      </c>
      <c r="D87" s="169">
        <f t="shared" si="36"/>
        <v>473</v>
      </c>
      <c r="E87" s="169">
        <v>438</v>
      </c>
      <c r="F87" s="169">
        <v>35</v>
      </c>
    </row>
    <row r="88" spans="1:6" ht="12.75" customHeight="1">
      <c r="A88" s="131"/>
      <c r="B88" s="131"/>
      <c r="C88" s="139"/>
      <c r="D88" s="172"/>
      <c r="E88" s="172"/>
      <c r="F88" s="172"/>
    </row>
    <row r="89" spans="1:6" ht="20.25" customHeight="1">
      <c r="A89" s="154"/>
      <c r="B89" s="154"/>
      <c r="C89" s="144" t="s">
        <v>230</v>
      </c>
      <c r="D89" s="166">
        <f t="shared" ref="D89:F90" si="37">D90</f>
        <v>8521</v>
      </c>
      <c r="E89" s="166">
        <f t="shared" si="37"/>
        <v>7997</v>
      </c>
      <c r="F89" s="166">
        <f t="shared" si="37"/>
        <v>524</v>
      </c>
    </row>
    <row r="90" spans="1:6" ht="12.75" customHeight="1">
      <c r="A90" s="146">
        <v>754</v>
      </c>
      <c r="B90" s="146"/>
      <c r="C90" s="148" t="s">
        <v>35</v>
      </c>
      <c r="D90" s="168">
        <f t="shared" si="37"/>
        <v>8521</v>
      </c>
      <c r="E90" s="168">
        <f t="shared" si="37"/>
        <v>7997</v>
      </c>
      <c r="F90" s="168">
        <f t="shared" si="37"/>
        <v>524</v>
      </c>
    </row>
    <row r="91" spans="1:6" ht="12.75" customHeight="1">
      <c r="A91" s="131"/>
      <c r="B91" s="131">
        <v>75410</v>
      </c>
      <c r="C91" s="175" t="s">
        <v>231</v>
      </c>
      <c r="D91" s="169">
        <f t="shared" ref="D91:F91" si="38">SUM(D92:D94)</f>
        <v>8521</v>
      </c>
      <c r="E91" s="169">
        <f t="shared" si="38"/>
        <v>7997</v>
      </c>
      <c r="F91" s="169">
        <f t="shared" si="38"/>
        <v>524</v>
      </c>
    </row>
    <row r="92" spans="1:6" ht="12.75" customHeight="1">
      <c r="A92" s="131"/>
      <c r="B92" s="131"/>
      <c r="C92" s="139" t="s">
        <v>216</v>
      </c>
      <c r="D92" s="169">
        <f t="shared" ref="D92:D94" si="39">E92+F92</f>
        <v>1068</v>
      </c>
      <c r="E92" s="174">
        <f>924+71</f>
        <v>995</v>
      </c>
      <c r="F92" s="174">
        <v>73</v>
      </c>
    </row>
    <row r="93" spans="1:6" ht="12.75" customHeight="1">
      <c r="A93" s="131"/>
      <c r="B93" s="131"/>
      <c r="C93" s="139" t="s">
        <v>218</v>
      </c>
      <c r="D93" s="169">
        <f t="shared" si="39"/>
        <v>222</v>
      </c>
      <c r="E93" s="174">
        <f>191+16</f>
        <v>207</v>
      </c>
      <c r="F93" s="174">
        <v>15</v>
      </c>
    </row>
    <row r="94" spans="1:6" ht="12.75" customHeight="1">
      <c r="A94" s="131"/>
      <c r="B94" s="131"/>
      <c r="C94" s="139" t="s">
        <v>232</v>
      </c>
      <c r="D94" s="169">
        <f t="shared" si="39"/>
        <v>7231</v>
      </c>
      <c r="E94" s="174">
        <f>6509+286</f>
        <v>6795</v>
      </c>
      <c r="F94" s="174">
        <v>436</v>
      </c>
    </row>
    <row r="95" spans="1:6" ht="12.75" customHeight="1">
      <c r="A95" s="131"/>
      <c r="B95" s="131"/>
      <c r="C95" s="139"/>
      <c r="D95" s="169"/>
      <c r="E95" s="169"/>
      <c r="F95" s="169"/>
    </row>
    <row r="96" spans="1:6" ht="18.75" customHeight="1">
      <c r="A96" s="176"/>
      <c r="B96" s="176"/>
      <c r="C96" s="144" t="s">
        <v>233</v>
      </c>
      <c r="D96" s="166">
        <f t="shared" ref="D96:F97" si="40">D97</f>
        <v>2552</v>
      </c>
      <c r="E96" s="166">
        <f>E97</f>
        <v>2368</v>
      </c>
      <c r="F96" s="166">
        <f t="shared" si="40"/>
        <v>184</v>
      </c>
    </row>
    <row r="97" spans="1:6" ht="12.75" customHeight="1">
      <c r="A97" s="146">
        <v>710</v>
      </c>
      <c r="B97" s="146"/>
      <c r="C97" s="148" t="s">
        <v>33</v>
      </c>
      <c r="D97" s="168">
        <f t="shared" si="40"/>
        <v>2552</v>
      </c>
      <c r="E97" s="168">
        <f t="shared" si="40"/>
        <v>2368</v>
      </c>
      <c r="F97" s="168">
        <f t="shared" si="40"/>
        <v>184</v>
      </c>
    </row>
    <row r="98" spans="1:6" ht="12.75" customHeight="1">
      <c r="A98" s="131"/>
      <c r="B98" s="131">
        <v>71015</v>
      </c>
      <c r="C98" s="139" t="s">
        <v>74</v>
      </c>
      <c r="D98" s="169">
        <f>D99+D101</f>
        <v>2552</v>
      </c>
      <c r="E98" s="169">
        <f t="shared" ref="E98:F98" si="41">E99+E101</f>
        <v>2368</v>
      </c>
      <c r="F98" s="169">
        <f t="shared" si="41"/>
        <v>184</v>
      </c>
    </row>
    <row r="99" spans="1:6" ht="12.75" customHeight="1">
      <c r="A99" s="131"/>
      <c r="B99" s="131"/>
      <c r="C99" s="139" t="s">
        <v>241</v>
      </c>
      <c r="D99" s="169">
        <f>E99+F99</f>
        <v>2370</v>
      </c>
      <c r="E99" s="169">
        <f>1737+457</f>
        <v>2194</v>
      </c>
      <c r="F99" s="169">
        <f>139+37</f>
        <v>176</v>
      </c>
    </row>
    <row r="100" spans="1:6" ht="12.75" customHeight="1">
      <c r="A100" s="131"/>
      <c r="B100" s="131"/>
      <c r="C100" s="139" t="s">
        <v>240</v>
      </c>
      <c r="D100" s="169">
        <f>E100+F100</f>
        <v>494</v>
      </c>
      <c r="E100" s="169">
        <v>457</v>
      </c>
      <c r="F100" s="169">
        <v>37</v>
      </c>
    </row>
    <row r="101" spans="1:6" ht="12.75" customHeight="1">
      <c r="A101" s="131"/>
      <c r="B101" s="131"/>
      <c r="C101" s="139" t="s">
        <v>218</v>
      </c>
      <c r="D101" s="169">
        <f t="shared" ref="D101" si="42">E101+F101</f>
        <v>182</v>
      </c>
      <c r="E101" s="169">
        <v>174</v>
      </c>
      <c r="F101" s="169">
        <v>8</v>
      </c>
    </row>
    <row r="102" spans="1:6" ht="12.75" customHeight="1">
      <c r="A102" s="131"/>
      <c r="B102" s="131"/>
      <c r="C102" s="139"/>
      <c r="D102" s="177"/>
      <c r="E102" s="177"/>
      <c r="F102" s="177"/>
    </row>
    <row r="103" spans="1:6" ht="16.5" customHeight="1">
      <c r="A103" s="131"/>
      <c r="B103" s="131"/>
      <c r="C103" s="178" t="s">
        <v>234</v>
      </c>
      <c r="D103" s="179">
        <f>D105+D142</f>
        <v>52381</v>
      </c>
      <c r="E103" s="179">
        <f>E105+E142</f>
        <v>48683</v>
      </c>
      <c r="F103" s="179">
        <f>F105+F142</f>
        <v>3698</v>
      </c>
    </row>
    <row r="104" spans="1:6" ht="14.25" customHeight="1">
      <c r="A104" s="131"/>
      <c r="B104" s="131"/>
      <c r="C104" s="178"/>
      <c r="D104" s="179"/>
      <c r="E104" s="179"/>
      <c r="F104" s="179"/>
    </row>
    <row r="105" spans="1:6" ht="15.75" customHeight="1">
      <c r="A105" s="154"/>
      <c r="B105" s="154"/>
      <c r="C105" s="157" t="s">
        <v>235</v>
      </c>
      <c r="D105" s="166">
        <f>D106+D110+D123+D130+D135</f>
        <v>51590</v>
      </c>
      <c r="E105" s="166">
        <f>E106+E110+E123+E130+E135</f>
        <v>47892</v>
      </c>
      <c r="F105" s="166">
        <f>F106+F110+F123+F130+F135</f>
        <v>3698</v>
      </c>
    </row>
    <row r="106" spans="1:6" ht="12.75" customHeight="1">
      <c r="A106" s="146" t="s">
        <v>18</v>
      </c>
      <c r="B106" s="146"/>
      <c r="C106" s="148" t="s">
        <v>19</v>
      </c>
      <c r="D106" s="168">
        <f t="shared" ref="D106:F107" si="43">D107</f>
        <v>667</v>
      </c>
      <c r="E106" s="168">
        <f t="shared" si="43"/>
        <v>615</v>
      </c>
      <c r="F106" s="168">
        <f t="shared" si="43"/>
        <v>52</v>
      </c>
    </row>
    <row r="107" spans="1:6" ht="15.75" customHeight="1">
      <c r="A107" s="131"/>
      <c r="B107" s="131" t="s">
        <v>24</v>
      </c>
      <c r="C107" s="139" t="s">
        <v>139</v>
      </c>
      <c r="D107" s="180">
        <f t="shared" si="43"/>
        <v>667</v>
      </c>
      <c r="E107" s="180">
        <f t="shared" si="43"/>
        <v>615</v>
      </c>
      <c r="F107" s="180">
        <f t="shared" si="43"/>
        <v>52</v>
      </c>
    </row>
    <row r="108" spans="1:6" ht="15.75" customHeight="1">
      <c r="A108" s="131"/>
      <c r="B108" s="131"/>
      <c r="C108" s="175" t="s">
        <v>212</v>
      </c>
      <c r="D108" s="169">
        <f>E108+F108</f>
        <v>667</v>
      </c>
      <c r="E108" s="180">
        <v>615</v>
      </c>
      <c r="F108" s="180">
        <v>52</v>
      </c>
    </row>
    <row r="109" spans="1:6" ht="12" customHeight="1">
      <c r="A109" s="131"/>
      <c r="B109" s="131"/>
      <c r="C109" s="178"/>
      <c r="D109" s="181"/>
      <c r="E109" s="179"/>
      <c r="F109" s="179"/>
    </row>
    <row r="110" spans="1:6" ht="12.75" customHeight="1">
      <c r="A110" s="146">
        <v>750</v>
      </c>
      <c r="B110" s="146"/>
      <c r="C110" s="148" t="s">
        <v>76</v>
      </c>
      <c r="D110" s="168">
        <f>D111+D119</f>
        <v>41609</v>
      </c>
      <c r="E110" s="168">
        <f>E111+E119</f>
        <v>38648</v>
      </c>
      <c r="F110" s="168">
        <f>F111+F119</f>
        <v>2961</v>
      </c>
    </row>
    <row r="111" spans="1:6" ht="12.75" customHeight="1">
      <c r="A111" s="131"/>
      <c r="B111" s="131">
        <v>75011</v>
      </c>
      <c r="C111" s="139" t="s">
        <v>236</v>
      </c>
      <c r="D111" s="169">
        <f>D112+D116+D117</f>
        <v>36728</v>
      </c>
      <c r="E111" s="169">
        <f>E112+E116+E117</f>
        <v>34120</v>
      </c>
      <c r="F111" s="169">
        <f>F112+F116+F117</f>
        <v>2608</v>
      </c>
    </row>
    <row r="112" spans="1:6" ht="12.75" customHeight="1">
      <c r="A112" s="131"/>
      <c r="B112" s="131"/>
      <c r="C112" s="139" t="s">
        <v>237</v>
      </c>
      <c r="D112" s="170">
        <f t="shared" ref="D112:D117" si="44">E112+F112</f>
        <v>31593</v>
      </c>
      <c r="E112" s="170">
        <f>27566+146+669+953</f>
        <v>29334</v>
      </c>
      <c r="F112" s="170">
        <f>2181+78</f>
        <v>2259</v>
      </c>
    </row>
    <row r="113" spans="1:9" ht="12.75" customHeight="1">
      <c r="A113" s="131"/>
      <c r="B113" s="131"/>
      <c r="C113" s="139" t="s">
        <v>252</v>
      </c>
      <c r="D113" s="170">
        <f t="shared" si="44"/>
        <v>1031</v>
      </c>
      <c r="E113" s="170">
        <v>953</v>
      </c>
      <c r="F113" s="170">
        <v>78</v>
      </c>
      <c r="H113" s="156"/>
    </row>
    <row r="114" spans="1:9" ht="12.75" customHeight="1">
      <c r="A114" s="131"/>
      <c r="B114" s="131"/>
      <c r="C114" s="139" t="s">
        <v>253</v>
      </c>
      <c r="D114" s="170">
        <f t="shared" si="44"/>
        <v>669</v>
      </c>
      <c r="E114" s="170">
        <v>669</v>
      </c>
      <c r="F114" s="170">
        <v>0</v>
      </c>
      <c r="H114" s="156"/>
    </row>
    <row r="115" spans="1:9" ht="12.75" customHeight="1">
      <c r="A115" s="131"/>
      <c r="B115" s="131"/>
      <c r="C115" s="139" t="s">
        <v>245</v>
      </c>
      <c r="D115" s="170">
        <f t="shared" si="44"/>
        <v>146</v>
      </c>
      <c r="E115" s="170">
        <v>146</v>
      </c>
      <c r="F115" s="170">
        <v>0</v>
      </c>
      <c r="H115" s="156"/>
    </row>
    <row r="116" spans="1:9" ht="17.25" customHeight="1">
      <c r="A116" s="131"/>
      <c r="B116" s="131"/>
      <c r="C116" s="139" t="s">
        <v>211</v>
      </c>
      <c r="D116" s="169">
        <f t="shared" si="44"/>
        <v>376</v>
      </c>
      <c r="E116" s="169">
        <v>376</v>
      </c>
      <c r="F116" s="169">
        <v>0</v>
      </c>
      <c r="G116" s="182"/>
      <c r="H116" s="156"/>
      <c r="I116" s="156"/>
    </row>
    <row r="117" spans="1:9" ht="12.75" customHeight="1">
      <c r="A117" s="131"/>
      <c r="B117" s="131"/>
      <c r="C117" s="139" t="s">
        <v>212</v>
      </c>
      <c r="D117" s="169">
        <f t="shared" si="44"/>
        <v>4759</v>
      </c>
      <c r="E117" s="169">
        <v>4410</v>
      </c>
      <c r="F117" s="169">
        <v>349</v>
      </c>
    </row>
    <row r="118" spans="1:9" ht="12.75" customHeight="1">
      <c r="A118" s="131"/>
      <c r="B118" s="131"/>
      <c r="C118" s="139"/>
      <c r="D118" s="172"/>
      <c r="E118" s="169"/>
      <c r="F118" s="169"/>
      <c r="H118" s="156"/>
    </row>
    <row r="119" spans="1:9" ht="12.75" customHeight="1">
      <c r="A119" s="131"/>
      <c r="B119" s="147">
        <v>75081</v>
      </c>
      <c r="C119" s="175" t="s">
        <v>238</v>
      </c>
      <c r="D119" s="169">
        <f>SUM(E119:F119)</f>
        <v>4881</v>
      </c>
      <c r="E119" s="169">
        <f t="shared" ref="E119:F119" si="45">SUM(E120:E121)</f>
        <v>4528</v>
      </c>
      <c r="F119" s="169">
        <f t="shared" si="45"/>
        <v>353</v>
      </c>
      <c r="H119" s="156"/>
    </row>
    <row r="120" spans="1:9" ht="12.75" customHeight="1">
      <c r="A120" s="131"/>
      <c r="B120" s="147"/>
      <c r="C120" s="139" t="s">
        <v>216</v>
      </c>
      <c r="D120" s="169">
        <f t="shared" ref="D120:D121" si="46">E120+F120</f>
        <v>301</v>
      </c>
      <c r="E120" s="169">
        <v>279</v>
      </c>
      <c r="F120" s="169">
        <v>22</v>
      </c>
    </row>
    <row r="121" spans="1:9" ht="12.75" customHeight="1">
      <c r="A121" s="131"/>
      <c r="B121" s="147"/>
      <c r="C121" s="139" t="s">
        <v>218</v>
      </c>
      <c r="D121" s="169">
        <f t="shared" si="46"/>
        <v>4580</v>
      </c>
      <c r="E121" s="169">
        <v>4249</v>
      </c>
      <c r="F121" s="169">
        <v>331</v>
      </c>
    </row>
    <row r="122" spans="1:9" ht="12.75" customHeight="1">
      <c r="A122" s="131"/>
      <c r="B122" s="147"/>
      <c r="C122" s="139"/>
      <c r="D122" s="172"/>
      <c r="E122" s="172"/>
      <c r="F122" s="172"/>
    </row>
    <row r="123" spans="1:9" ht="12.75" customHeight="1">
      <c r="A123" s="183">
        <v>851</v>
      </c>
      <c r="B123" s="147"/>
      <c r="C123" s="184" t="s">
        <v>83</v>
      </c>
      <c r="D123" s="168">
        <f>D127+D124</f>
        <v>6733</v>
      </c>
      <c r="E123" s="168">
        <f>E127+E124</f>
        <v>6237</v>
      </c>
      <c r="F123" s="168">
        <f>F127+F124</f>
        <v>496</v>
      </c>
    </row>
    <row r="124" spans="1:9" ht="12.75" customHeight="1">
      <c r="A124" s="183"/>
      <c r="B124" s="147">
        <v>85144</v>
      </c>
      <c r="C124" s="139" t="s">
        <v>239</v>
      </c>
      <c r="D124" s="169">
        <f t="shared" ref="D124:F127" si="47">D125</f>
        <v>146</v>
      </c>
      <c r="E124" s="169">
        <f t="shared" si="47"/>
        <v>135</v>
      </c>
      <c r="F124" s="169">
        <f t="shared" si="47"/>
        <v>11</v>
      </c>
    </row>
    <row r="125" spans="1:9" ht="12.75" customHeight="1">
      <c r="A125" s="131"/>
      <c r="B125" s="147"/>
      <c r="C125" s="175" t="s">
        <v>212</v>
      </c>
      <c r="D125" s="169">
        <f>E125+F125</f>
        <v>146</v>
      </c>
      <c r="E125" s="169">
        <v>135</v>
      </c>
      <c r="F125" s="169">
        <v>11</v>
      </c>
    </row>
    <row r="126" spans="1:9" ht="12.75" customHeight="1">
      <c r="A126" s="131"/>
      <c r="B126" s="147"/>
      <c r="C126" s="175"/>
      <c r="D126" s="169"/>
      <c r="E126" s="172"/>
      <c r="F126" s="172"/>
    </row>
    <row r="127" spans="1:9" ht="12.75" customHeight="1">
      <c r="A127" s="183"/>
      <c r="B127" s="147">
        <v>85146</v>
      </c>
      <c r="C127" s="139" t="s">
        <v>243</v>
      </c>
      <c r="D127" s="169">
        <f t="shared" si="47"/>
        <v>6587</v>
      </c>
      <c r="E127" s="169">
        <f t="shared" si="47"/>
        <v>6102</v>
      </c>
      <c r="F127" s="169">
        <f t="shared" si="47"/>
        <v>485</v>
      </c>
    </row>
    <row r="128" spans="1:9" ht="12.75" customHeight="1">
      <c r="A128" s="131"/>
      <c r="B128" s="147"/>
      <c r="C128" s="175" t="s">
        <v>212</v>
      </c>
      <c r="D128" s="169">
        <f>E128+F128</f>
        <v>6587</v>
      </c>
      <c r="E128" s="169">
        <v>6102</v>
      </c>
      <c r="F128" s="169">
        <v>485</v>
      </c>
    </row>
    <row r="129" spans="1:6" ht="12.75" customHeight="1">
      <c r="A129" s="131"/>
      <c r="B129" s="147"/>
      <c r="C129" s="175"/>
      <c r="D129" s="169"/>
      <c r="E129" s="169"/>
      <c r="F129" s="169"/>
    </row>
    <row r="130" spans="1:6" ht="12.75" customHeight="1">
      <c r="A130" s="146">
        <v>853</v>
      </c>
      <c r="B130" s="146"/>
      <c r="C130" s="148" t="s">
        <v>114</v>
      </c>
      <c r="D130" s="168">
        <f t="shared" ref="D130:F130" si="48">D131</f>
        <v>484</v>
      </c>
      <c r="E130" s="168">
        <f t="shared" si="48"/>
        <v>448</v>
      </c>
      <c r="F130" s="168">
        <f t="shared" si="48"/>
        <v>36</v>
      </c>
    </row>
    <row r="131" spans="1:6" ht="15" customHeight="1">
      <c r="A131" s="131"/>
      <c r="B131" s="185">
        <v>85321</v>
      </c>
      <c r="C131" s="186" t="s">
        <v>244</v>
      </c>
      <c r="D131" s="169">
        <f t="shared" ref="D131:F131" si="49">D132+D133</f>
        <v>484</v>
      </c>
      <c r="E131" s="169">
        <f t="shared" si="49"/>
        <v>448</v>
      </c>
      <c r="F131" s="169">
        <f t="shared" si="49"/>
        <v>36</v>
      </c>
    </row>
    <row r="132" spans="1:6" ht="12.75" customHeight="1">
      <c r="A132" s="131"/>
      <c r="B132" s="185"/>
      <c r="C132" s="139" t="s">
        <v>216</v>
      </c>
      <c r="D132" s="169">
        <f t="shared" ref="D132:D133" si="50">E132+F132</f>
        <v>199</v>
      </c>
      <c r="E132" s="187">
        <v>184</v>
      </c>
      <c r="F132" s="187">
        <v>15</v>
      </c>
    </row>
    <row r="133" spans="1:6" ht="12.75" customHeight="1">
      <c r="A133" s="131"/>
      <c r="B133" s="185"/>
      <c r="C133" s="139" t="s">
        <v>218</v>
      </c>
      <c r="D133" s="169">
        <f t="shared" si="50"/>
        <v>285</v>
      </c>
      <c r="E133" s="187">
        <v>264</v>
      </c>
      <c r="F133" s="187">
        <v>21</v>
      </c>
    </row>
    <row r="134" spans="1:6" ht="11.25" customHeight="1">
      <c r="A134" s="131"/>
      <c r="B134" s="131"/>
      <c r="C134" s="139"/>
      <c r="D134" s="172"/>
      <c r="E134" s="172"/>
      <c r="F134" s="172"/>
    </row>
    <row r="135" spans="1:6" ht="12.75" customHeight="1">
      <c r="A135" s="146">
        <v>855</v>
      </c>
      <c r="B135" s="146"/>
      <c r="C135" s="148" t="s">
        <v>107</v>
      </c>
      <c r="D135" s="168">
        <f t="shared" ref="D135:F135" si="51">D136+D140</f>
        <v>2097</v>
      </c>
      <c r="E135" s="168">
        <f t="shared" si="51"/>
        <v>1944</v>
      </c>
      <c r="F135" s="168">
        <f t="shared" si="51"/>
        <v>153</v>
      </c>
    </row>
    <row r="136" spans="1:6" ht="25.5" customHeight="1">
      <c r="A136" s="146"/>
      <c r="B136" s="131">
        <v>85515</v>
      </c>
      <c r="C136" s="188" t="s">
        <v>132</v>
      </c>
      <c r="D136" s="180">
        <f>D137+D138</f>
        <v>2053</v>
      </c>
      <c r="E136" s="180">
        <f t="shared" ref="E136:F136" si="52">E137+E138</f>
        <v>1903</v>
      </c>
      <c r="F136" s="180">
        <f t="shared" si="52"/>
        <v>150</v>
      </c>
    </row>
    <row r="137" spans="1:6" ht="12.75" customHeight="1">
      <c r="A137" s="146"/>
      <c r="B137" s="131"/>
      <c r="C137" s="139" t="s">
        <v>237</v>
      </c>
      <c r="D137" s="169">
        <f>E137+F137</f>
        <v>1673</v>
      </c>
      <c r="E137" s="180">
        <v>1551</v>
      </c>
      <c r="F137" s="180">
        <v>122</v>
      </c>
    </row>
    <row r="138" spans="1:6" ht="12.75" customHeight="1">
      <c r="A138" s="146"/>
      <c r="B138" s="131"/>
      <c r="C138" s="139" t="s">
        <v>242</v>
      </c>
      <c r="D138" s="169">
        <f>E138+F138</f>
        <v>380</v>
      </c>
      <c r="E138" s="180">
        <v>352</v>
      </c>
      <c r="F138" s="180">
        <v>28</v>
      </c>
    </row>
    <row r="139" spans="1:6" ht="9.75" customHeight="1">
      <c r="A139" s="146"/>
      <c r="B139" s="131"/>
      <c r="C139" s="139"/>
      <c r="D139" s="169"/>
      <c r="E139" s="189"/>
      <c r="F139" s="189"/>
    </row>
    <row r="140" spans="1:6" ht="12.75" customHeight="1">
      <c r="A140" s="131"/>
      <c r="B140" s="185">
        <v>85595</v>
      </c>
      <c r="C140" s="186" t="s">
        <v>25</v>
      </c>
      <c r="D140" s="169">
        <f t="shared" ref="D140:F140" si="53">D141</f>
        <v>44</v>
      </c>
      <c r="E140" s="169">
        <f t="shared" si="53"/>
        <v>41</v>
      </c>
      <c r="F140" s="169">
        <f t="shared" si="53"/>
        <v>3</v>
      </c>
    </row>
    <row r="141" spans="1:6" ht="12.75" customHeight="1">
      <c r="A141" s="190"/>
      <c r="B141" s="190"/>
      <c r="C141" s="191" t="s">
        <v>237</v>
      </c>
      <c r="D141" s="192">
        <f>E141+F141</f>
        <v>44</v>
      </c>
      <c r="E141" s="192">
        <v>41</v>
      </c>
      <c r="F141" s="192">
        <v>3</v>
      </c>
    </row>
    <row r="142" spans="1:6" ht="15.75" customHeight="1">
      <c r="A142" s="154"/>
      <c r="B142" s="154"/>
      <c r="C142" s="157" t="s">
        <v>254</v>
      </c>
      <c r="D142" s="166">
        <f>D143+D147+D160+D167+D172</f>
        <v>791</v>
      </c>
      <c r="E142" s="166">
        <f>E143+E147+E160+E167+E172</f>
        <v>791</v>
      </c>
      <c r="F142" s="166">
        <f>F143+F147+F160+F167+F172</f>
        <v>0</v>
      </c>
    </row>
    <row r="143" spans="1:6" ht="12.75" customHeight="1">
      <c r="A143" s="146">
        <v>758</v>
      </c>
      <c r="B143" s="146"/>
      <c r="C143" s="148" t="s">
        <v>94</v>
      </c>
      <c r="D143" s="168">
        <f t="shared" ref="D143:F144" si="54">D144</f>
        <v>791</v>
      </c>
      <c r="E143" s="168">
        <f t="shared" si="54"/>
        <v>791</v>
      </c>
      <c r="F143" s="168">
        <f t="shared" si="54"/>
        <v>0</v>
      </c>
    </row>
    <row r="144" spans="1:6" ht="15.75" customHeight="1">
      <c r="A144" s="131"/>
      <c r="B144" s="131">
        <v>75818</v>
      </c>
      <c r="C144" s="139" t="s">
        <v>138</v>
      </c>
      <c r="D144" s="180">
        <f t="shared" si="54"/>
        <v>791</v>
      </c>
      <c r="E144" s="180">
        <f t="shared" si="54"/>
        <v>791</v>
      </c>
      <c r="F144" s="180">
        <f t="shared" si="54"/>
        <v>0</v>
      </c>
    </row>
    <row r="145" spans="1:6" ht="12.75" customHeight="1">
      <c r="A145" s="190"/>
      <c r="B145" s="190"/>
      <c r="C145" s="142" t="s">
        <v>251</v>
      </c>
      <c r="D145" s="192">
        <f>E145+F145</f>
        <v>791</v>
      </c>
      <c r="E145" s="192">
        <v>791</v>
      </c>
      <c r="F145" s="192">
        <v>0</v>
      </c>
    </row>
  </sheetData>
  <mergeCells count="8">
    <mergeCell ref="A5:F5"/>
    <mergeCell ref="A6:F6"/>
    <mergeCell ref="A7:F7"/>
    <mergeCell ref="A9:A12"/>
    <mergeCell ref="B9:B12"/>
    <mergeCell ref="C9:C12"/>
    <mergeCell ref="D9:F10"/>
    <mergeCell ref="D11:F11"/>
  </mergeCells>
  <pageMargins left="0.70866141732283472" right="0.70866141732283472" top="0.35433070866141736" bottom="0.35433070866141736" header="0" footer="0"/>
  <pageSetup scale="71" orientation="portrait" r:id="rId1"/>
  <headerFooter>
    <oddFooter>Strona &amp;P z &amp;N</oddFooter>
  </headerFooter>
  <rowBreaks count="1" manualBreakCount="1">
    <brk id="75" max="5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Zał. 1_korekta</vt:lpstr>
      <vt:lpstr>Zał.1</vt:lpstr>
      <vt:lpstr>zał 12</vt:lpstr>
      <vt:lpstr>'zał 12'!Obszar_wydruku</vt:lpstr>
      <vt:lpstr>'zał 12'!Tytuły_wydruku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Wieczorek</dc:creator>
  <cp:lastModifiedBy>Milena Raducka</cp:lastModifiedBy>
  <cp:lastPrinted>2020-10-07T05:23:39Z</cp:lastPrinted>
  <dcterms:created xsi:type="dcterms:W3CDTF">2006-10-11T08:10:34Z</dcterms:created>
  <dcterms:modified xsi:type="dcterms:W3CDTF">2022-02-25T09:38:31Z</dcterms:modified>
</cp:coreProperties>
</file>